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 firstSheet="4" activeTab="8"/>
  </bookViews>
  <sheets>
    <sheet name="Баланс водоснабжения" sheetId="1" r:id="rId1"/>
    <sheet name="Баланс водоотведения" sheetId="27" r:id="rId2"/>
    <sheet name="Баланс водоснабжения подвоз" sheetId="24" r:id="rId3"/>
    <sheet name="Смета вода" sheetId="2" r:id="rId4"/>
    <sheet name="Смета стоки" sheetId="5" r:id="rId5"/>
    <sheet name="Смета вода подвоз" sheetId="25" r:id="rId6"/>
    <sheet name="расчет тарифа (затраты) ХВ" sheetId="10" r:id="rId7"/>
    <sheet name="расчет тарифа (затраты) ВО" sheetId="22" r:id="rId8"/>
    <sheet name="расчет тарифа (затраты) ПВ" sheetId="23" r:id="rId9"/>
  </sheets>
  <externalReferences>
    <externalReference r:id="rId10"/>
  </externalReferences>
  <definedNames>
    <definedName name="HTML_CodePage" hidden="1">1251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org">[1]Анкета!$A$5</definedName>
    <definedName name="raion">[1]Анкета!$B$8</definedName>
  </definedNames>
  <calcPr calcId="144525"/>
</workbook>
</file>

<file path=xl/calcChain.xml><?xml version="1.0" encoding="utf-8"?>
<calcChain xmlns="http://schemas.openxmlformats.org/spreadsheetml/2006/main">
  <c r="E69" i="2" l="1"/>
  <c r="F69" i="2"/>
  <c r="G69" i="2"/>
  <c r="D69" i="2"/>
  <c r="E69" i="5"/>
  <c r="F69" i="5"/>
  <c r="G69" i="5"/>
  <c r="D69" i="5"/>
  <c r="E68" i="25"/>
  <c r="F68" i="25"/>
  <c r="G68" i="25"/>
  <c r="D68" i="25"/>
  <c r="E21" i="23" l="1"/>
  <c r="D21" i="23"/>
  <c r="E21" i="22" l="1"/>
  <c r="F21" i="22"/>
  <c r="D21" i="22"/>
  <c r="E16" i="22"/>
  <c r="F16" i="22"/>
  <c r="H33" i="27"/>
  <c r="F33" i="27"/>
  <c r="G33" i="27"/>
  <c r="E33" i="27"/>
  <c r="D16" i="22"/>
  <c r="E11" i="22"/>
  <c r="F11" i="22"/>
  <c r="E15" i="22"/>
  <c r="D11" i="22"/>
  <c r="F15" i="22"/>
  <c r="D15" i="22"/>
  <c r="E9" i="22" l="1"/>
  <c r="F9" i="22"/>
  <c r="D9" i="22"/>
  <c r="E12" i="22" l="1"/>
  <c r="F12" i="22"/>
  <c r="D12" i="22"/>
  <c r="E16" i="23" l="1"/>
  <c r="F16" i="23"/>
  <c r="D16" i="23"/>
  <c r="E16" i="10"/>
  <c r="F16" i="10"/>
  <c r="D16" i="10"/>
  <c r="E11" i="10"/>
  <c r="F11" i="10"/>
  <c r="D11" i="10"/>
  <c r="E7" i="10"/>
  <c r="E20" i="10" l="1"/>
  <c r="E9" i="10"/>
  <c r="F9" i="10"/>
  <c r="D9" i="10"/>
  <c r="E15" i="10"/>
  <c r="E12" i="10"/>
  <c r="F12" i="10"/>
  <c r="D12" i="10"/>
  <c r="E9" i="23"/>
  <c r="F9" i="23"/>
  <c r="D9" i="23"/>
  <c r="E12" i="23"/>
  <c r="F12" i="23"/>
  <c r="D12" i="23"/>
  <c r="F15" i="23"/>
  <c r="D15" i="23"/>
  <c r="E14" i="22" l="1"/>
  <c r="F14" i="22"/>
  <c r="E14" i="23"/>
  <c r="F14" i="23"/>
  <c r="E14" i="10"/>
  <c r="F14" i="10"/>
  <c r="D14" i="22"/>
  <c r="D14" i="23"/>
  <c r="D14" i="10"/>
  <c r="E13" i="22"/>
  <c r="F13" i="22"/>
  <c r="E13" i="10"/>
  <c r="F13" i="10"/>
  <c r="D13" i="22"/>
  <c r="D13" i="10"/>
  <c r="F10" i="22"/>
  <c r="F10" i="10"/>
  <c r="E10" i="22"/>
  <c r="F21" i="23" l="1"/>
  <c r="D10" i="10"/>
  <c r="D10" i="22"/>
  <c r="E10" i="10"/>
  <c r="E8" i="10"/>
  <c r="F8" i="22"/>
  <c r="D8" i="23"/>
  <c r="F10" i="23"/>
  <c r="D10" i="23"/>
  <c r="F8" i="23"/>
  <c r="F7" i="22" l="1"/>
  <c r="F20" i="22" s="1"/>
  <c r="F8" i="10"/>
  <c r="E10" i="23"/>
  <c r="F7" i="23"/>
  <c r="D7" i="23"/>
  <c r="F7" i="10" l="1"/>
  <c r="F20" i="10" s="1"/>
  <c r="F15" i="10"/>
  <c r="F22" i="22"/>
  <c r="D20" i="23"/>
  <c r="D22" i="23" s="1"/>
  <c r="F20" i="23"/>
  <c r="F22" i="23" s="1"/>
  <c r="E7" i="23"/>
  <c r="E20" i="23" s="1"/>
  <c r="E8" i="23"/>
  <c r="F23" i="23" l="1"/>
  <c r="E22" i="23"/>
  <c r="E8" i="22" l="1"/>
  <c r="E7" i="22"/>
  <c r="E20" i="22" s="1"/>
  <c r="E22" i="22" s="1"/>
  <c r="D7" i="22" l="1"/>
  <c r="D20" i="22" s="1"/>
  <c r="D22" i="22" s="1"/>
  <c r="F23" i="22" s="1"/>
  <c r="D8" i="22"/>
  <c r="E33" i="1" l="1"/>
  <c r="G33" i="1"/>
  <c r="H33" i="1"/>
  <c r="E21" i="10" l="1"/>
  <c r="E22" i="10" s="1"/>
  <c r="F33" i="1"/>
  <c r="D21" i="10" l="1"/>
  <c r="F21" i="10"/>
  <c r="F22" i="10" s="1"/>
  <c r="D8" i="10" l="1"/>
  <c r="D15" i="10"/>
  <c r="D7" i="10" l="1"/>
  <c r="D20" i="10" s="1"/>
  <c r="D22" i="10" s="1"/>
  <c r="F23" i="10" s="1"/>
</calcChain>
</file>

<file path=xl/sharedStrings.xml><?xml version="1.0" encoding="utf-8"?>
<sst xmlns="http://schemas.openxmlformats.org/spreadsheetml/2006/main" count="910" uniqueCount="228">
  <si>
    <t>Баланс водоснабжения</t>
  </si>
  <si>
    <t>№</t>
  </si>
  <si>
    <t>Наименование</t>
  </si>
  <si>
    <t>Ед. измерения</t>
  </si>
  <si>
    <t>2012 год</t>
  </si>
  <si>
    <t>2013 год</t>
  </si>
  <si>
    <t>2014 год</t>
  </si>
  <si>
    <t>2015 год</t>
  </si>
  <si>
    <t>план</t>
  </si>
  <si>
    <t>факт</t>
  </si>
  <si>
    <t>Водоподготовка</t>
  </si>
  <si>
    <t>Объем воды из источнков водоснабжения</t>
  </si>
  <si>
    <t>из подземных источников</t>
  </si>
  <si>
    <t>Объем воды прошедшей водоподготовку</t>
  </si>
  <si>
    <t>Объем технической воды, поданной в сеть</t>
  </si>
  <si>
    <t>Объем питьевой воды поданной в сеть</t>
  </si>
  <si>
    <t>Транспортировка питьевой воды</t>
  </si>
  <si>
    <t>Объем воды поступившей в сеть</t>
  </si>
  <si>
    <t>из собственных источников</t>
  </si>
  <si>
    <t>Потери воды</t>
  </si>
  <si>
    <t>Объем воды, отпущенной из сети</t>
  </si>
  <si>
    <t>Объем воды отпущенной абонентам</t>
  </si>
  <si>
    <t>по приборам учета</t>
  </si>
  <si>
    <t>по нормативам</t>
  </si>
  <si>
    <t>По абонентам</t>
  </si>
  <si>
    <t>другим организациям осуществляющим водоснабжение</t>
  </si>
  <si>
    <t>собственным абонентам</t>
  </si>
  <si>
    <t>Объем воды, отпускаемой новым абонентам</t>
  </si>
  <si>
    <t>увеличение отпуска питьевой воды в связи с подключением абонентов</t>
  </si>
  <si>
    <t>Снижение отпуска воды в связи с прекращением водоснабжения</t>
  </si>
  <si>
    <t>Изменение объема отпуска питьевой воды в связи с изменением нормативов потребления и установкой приборов учета</t>
  </si>
  <si>
    <t>Темп изменения потребления воды</t>
  </si>
  <si>
    <t>тыс.куб.м.</t>
  </si>
  <si>
    <t>Производственные расходы</t>
  </si>
  <si>
    <t>Расходы на приобретение сырья и материалов и их хранение</t>
  </si>
  <si>
    <t>Реагенты</t>
  </si>
  <si>
    <t>Горюче-смазочные материалы</t>
  </si>
  <si>
    <t>материалы и малоценные основные средства</t>
  </si>
  <si>
    <t xml:space="preserve">Расходы на энергетические ресурсы </t>
  </si>
  <si>
    <t>Расходы на оплату работ и услуг, выполняемых сторонними организациямии ИП, связанные с эксплуатацией централизованных систем, или объектов в составе таких систем</t>
  </si>
  <si>
    <t>Расходы на оплату труда и соц. Отчисления основного производственного персонала, в том числе налоги и сборы</t>
  </si>
  <si>
    <t>отчисления на социальные нужды производственного персонала</t>
  </si>
  <si>
    <t>расходы на оплату труда  основного производственного персонала</t>
  </si>
  <si>
    <t>Расходы на уплату процентов по займам и кредитам</t>
  </si>
  <si>
    <t>Общехозяйственные расходы</t>
  </si>
  <si>
    <t>Прочие производственные расходы</t>
  </si>
  <si>
    <t>Расходы на амортизацию автотранспорта</t>
  </si>
  <si>
    <t>Контроль качества воды и сточных вод</t>
  </si>
  <si>
    <t>Расходы на аварийно-диспетчерское обслуживание</t>
  </si>
  <si>
    <t>Ремонтные расходы</t>
  </si>
  <si>
    <t>Расходы на оплату труда и отчисления на социальные нужды ремонтного персонала, в том числе налоги и сборы</t>
  </si>
  <si>
    <t>расходы на оплату труда  ремонтного персонала</t>
  </si>
  <si>
    <t>отчисления на социальные нужды  ремонтного персонала</t>
  </si>
  <si>
    <t>Административные расходы</t>
  </si>
  <si>
    <t>расходы на оплату работ, услуг выполняемых сторонними организациями</t>
  </si>
  <si>
    <t>аудиторские услуги</t>
  </si>
  <si>
    <t>консультационные услуги</t>
  </si>
  <si>
    <t>юридические услуги</t>
  </si>
  <si>
    <t>информационнеы услуги</t>
  </si>
  <si>
    <t>усправленческие услуги</t>
  </si>
  <si>
    <t>Расходы на оплату труда и отчисления на социальные нужды административно-управленического персонала</t>
  </si>
  <si>
    <t>расходы на оплату труда административно-управленческого персонала</t>
  </si>
  <si>
    <t>отчисления на социальные нужды АУП</t>
  </si>
  <si>
    <t>Арендная плата, лизинговые платежи, не связанные с арендой (лизингом) централизованных систем водоснабжения и )или) водотведения либо объектов, входящих в состав таких систем</t>
  </si>
  <si>
    <t>Служебные командировки</t>
  </si>
  <si>
    <t>Обучение персонала</t>
  </si>
  <si>
    <t>Страхование производственных объктов</t>
  </si>
  <si>
    <t>Прочие административные расходы</t>
  </si>
  <si>
    <t>Расходы на амортизацию непроизводственных активов</t>
  </si>
  <si>
    <t>расходы по охране объектов и территорий</t>
  </si>
  <si>
    <t>Сбытовые расходы гарантирующих организаций</t>
  </si>
  <si>
    <t>Расходы по сомнительным долгам  (в размере не более 2% НВВ)</t>
  </si>
  <si>
    <t>Амортизация</t>
  </si>
  <si>
    <t>Расходы на арендную плату, лизинговые платежи, концессионную плату</t>
  </si>
  <si>
    <t>аренда имущества</t>
  </si>
  <si>
    <t>лизинговые платежи</t>
  </si>
  <si>
    <t>концессионная плата</t>
  </si>
  <si>
    <t>Аренда земельных участков</t>
  </si>
  <si>
    <t>Расходы связанные с уплатой налогов  сборов</t>
  </si>
  <si>
    <t>налог на прибыль</t>
  </si>
  <si>
    <t>налог на имущество предприятий</t>
  </si>
  <si>
    <t>плата за негативное воздействие  на оокружающую среду</t>
  </si>
  <si>
    <t>водный налог и плата за пользование водными объектами</t>
  </si>
  <si>
    <t>Земельный налог</t>
  </si>
  <si>
    <t>Транспортный налог</t>
  </si>
  <si>
    <t>Прочие налоги и сборы, учитываемые в составе производственных, ремонтных и администартивных расходов</t>
  </si>
  <si>
    <t>Нормативная прибыль</t>
  </si>
  <si>
    <t>средства на возврат займов и кредитов , процентов по ним</t>
  </si>
  <si>
    <t>расходы на капитальные вложения</t>
  </si>
  <si>
    <t>ИТОГО НВВ</t>
  </si>
  <si>
    <t>Необходимая валовая выручка</t>
  </si>
  <si>
    <t>Сбытовые расходы</t>
  </si>
  <si>
    <t>Арендная, концессионная плата, лизинговые платежи</t>
  </si>
  <si>
    <t>Налоги и сборы</t>
  </si>
  <si>
    <t>Недополученные доходы / расходы прошлых периодов</t>
  </si>
  <si>
    <t>Экономически обоснованные расходы, не учтенные органом регулирования  тарифов при установлении тарифов в прошлом периоде</t>
  </si>
  <si>
    <t>Недополученные доходы прошлых периодов регулирования</t>
  </si>
  <si>
    <t>Расходы связанные с обслуживанием заемных средств и собственных средств, направляемых на покрытие недостатка средств</t>
  </si>
  <si>
    <t>Объем водоснабжения (водоотведения)</t>
  </si>
  <si>
    <t>Тариф на водоснабжение (водоотведение)</t>
  </si>
  <si>
    <t>Темп роста тарифа %</t>
  </si>
  <si>
    <t>в том числе население</t>
  </si>
  <si>
    <t>бюджетные</t>
  </si>
  <si>
    <t>прочие</t>
  </si>
  <si>
    <t>руб.</t>
  </si>
  <si>
    <t>Собственное потребление</t>
  </si>
  <si>
    <t>2,1</t>
  </si>
  <si>
    <t>3</t>
  </si>
  <si>
    <t>4</t>
  </si>
  <si>
    <t>5</t>
  </si>
  <si>
    <t>6</t>
  </si>
  <si>
    <t>7</t>
  </si>
  <si>
    <t>7,1</t>
  </si>
  <si>
    <t>8</t>
  </si>
  <si>
    <t>9</t>
  </si>
  <si>
    <t>10</t>
  </si>
  <si>
    <t>11</t>
  </si>
  <si>
    <t>11,1</t>
  </si>
  <si>
    <t>11,2</t>
  </si>
  <si>
    <t>12</t>
  </si>
  <si>
    <t>12,1</t>
  </si>
  <si>
    <t>12,2</t>
  </si>
  <si>
    <t>12,2,1</t>
  </si>
  <si>
    <t>12,2,2</t>
  </si>
  <si>
    <t>12,2,3</t>
  </si>
  <si>
    <t>13</t>
  </si>
  <si>
    <t>13,1</t>
  </si>
  <si>
    <t>14</t>
  </si>
  <si>
    <t>15</t>
  </si>
  <si>
    <t>16</t>
  </si>
  <si>
    <t>тыс.руб.</t>
  </si>
  <si>
    <t>%</t>
  </si>
  <si>
    <t>электроэнергия</t>
  </si>
  <si>
    <t>услуги по вневедомственной охране объектов и территорий</t>
  </si>
  <si>
    <t>информационные услуги</t>
  </si>
  <si>
    <t>управленческие услуги</t>
  </si>
  <si>
    <t>Арендная плата, лизинговые платежи, не связанные с арендой (лизингом) централизованных систем водоснабжения и (или) водотведения либо объектов, входящих в состав таких систем</t>
  </si>
  <si>
    <t>услуги связи и интернет</t>
  </si>
  <si>
    <t>Услуги по обращению с осадктом сточных вод</t>
  </si>
  <si>
    <t>Прочие налоги и сборы, учитываемые в составе производственных, ремонтных и административных расходов</t>
  </si>
  <si>
    <t>величина нормативной прибыли , определенная в соответствии с п. 31 Методических указаний  по расчету регулируемых тарифов в сфере водоснабжения и водоотведения</t>
  </si>
  <si>
    <t xml:space="preserve">               </t>
  </si>
  <si>
    <t>Амортизация основных средств и нематериальных активов, относимых к объектам централизованной системы водоснабжения и водоотведения</t>
  </si>
  <si>
    <t>Другие расходы, не учитываемые в соответствии с Налоговым кодексом РФ при определении налоговой базы налога на прибыль</t>
  </si>
  <si>
    <t>расходы на социальные нужды, предусмотренные коллективными договорами</t>
  </si>
  <si>
    <t>ИТОГО расходы</t>
  </si>
  <si>
    <t>по</t>
  </si>
  <si>
    <t>водоснабжению</t>
  </si>
  <si>
    <t>водоотведению и очистке стоков</t>
  </si>
  <si>
    <t>подвозу воды</t>
  </si>
  <si>
    <t>Расходы на оплату работ и услуг, выполняемых сторонними организациями и ИП, связанные с эксплуатацией централизованных систем, или объектов в составе таких систем</t>
  </si>
  <si>
    <t>Услуги по обращению с осадком сточных вод</t>
  </si>
  <si>
    <t>информационные  услуги</t>
  </si>
  <si>
    <t>1,5,1</t>
  </si>
  <si>
    <t>1,7,1</t>
  </si>
  <si>
    <t>1,7,2</t>
  </si>
  <si>
    <t>2,2,1</t>
  </si>
  <si>
    <t>2,2,2</t>
  </si>
  <si>
    <t>3,1,1</t>
  </si>
  <si>
    <t>3,1,2</t>
  </si>
  <si>
    <t>3,1,3</t>
  </si>
  <si>
    <t>3,1,4</t>
  </si>
  <si>
    <t>3,1,5</t>
  </si>
  <si>
    <t>3,1,6</t>
  </si>
  <si>
    <t>3,1,7</t>
  </si>
  <si>
    <t>3,2,1</t>
  </si>
  <si>
    <t>3,2,2</t>
  </si>
  <si>
    <t>1,1,1</t>
  </si>
  <si>
    <t>1,1,2</t>
  </si>
  <si>
    <t>1,1,3</t>
  </si>
  <si>
    <t>Страхование производственных объектов</t>
  </si>
  <si>
    <t>Баланс водоотведения</t>
  </si>
  <si>
    <t>Прием сточных вод</t>
  </si>
  <si>
    <t>Объем сточных вод принятых у абонентов</t>
  </si>
  <si>
    <t>в перелах норматива по объему</t>
  </si>
  <si>
    <t>сверх норматива по объему</t>
  </si>
  <si>
    <t>По категориям сточных вод</t>
  </si>
  <si>
    <t>жидких бытовых отходов</t>
  </si>
  <si>
    <t>поверхностных сточных вод</t>
  </si>
  <si>
    <t>у нормируемых абонентов</t>
  </si>
  <si>
    <t>у многоквартирных домов и приравненных к ним</t>
  </si>
  <si>
    <t>у прочих абонентов, в том числе</t>
  </si>
  <si>
    <t>бюджетные потребители</t>
  </si>
  <si>
    <t>прочие потребители</t>
  </si>
  <si>
    <t>население частого сектора</t>
  </si>
  <si>
    <t>от других организаций, осуществляющих водоотведение</t>
  </si>
  <si>
    <t>от собственных абонентов</t>
  </si>
  <si>
    <t>Неучтенный приток сточных вод</t>
  </si>
  <si>
    <t>Организованный приток</t>
  </si>
  <si>
    <t>Неорганизованный приток</t>
  </si>
  <si>
    <t>Объем транспортируемых сточных вод</t>
  </si>
  <si>
    <t>на собственные очистные сооружения</t>
  </si>
  <si>
    <t>Объем сточных вод поступивших на очистные сооружения</t>
  </si>
  <si>
    <t>Объем сточных вод прошедших очистку</t>
  </si>
  <si>
    <t>Сбросы сточных вод в перелах нормативов и лимитов</t>
  </si>
  <si>
    <t>Объем обезвоженного осадка сточных вод</t>
  </si>
  <si>
    <t>Темп изменения объема отводимых сточных вод</t>
  </si>
  <si>
    <t>2,2</t>
  </si>
  <si>
    <t>3,1</t>
  </si>
  <si>
    <t>3,2</t>
  </si>
  <si>
    <t>3,3</t>
  </si>
  <si>
    <t>3,4</t>
  </si>
  <si>
    <t>3,5</t>
  </si>
  <si>
    <t>3,5,1</t>
  </si>
  <si>
    <t>3,5,2</t>
  </si>
  <si>
    <t>3,5,3</t>
  </si>
  <si>
    <t>4,1</t>
  </si>
  <si>
    <t>4,2</t>
  </si>
  <si>
    <t>8,1</t>
  </si>
  <si>
    <t>Расходы на  ремонт централизованных состем водоснабжения (и, или) водоотведения, либо объектов в составе таких систем</t>
  </si>
  <si>
    <t>1,10,1</t>
  </si>
  <si>
    <t>1,10,2</t>
  </si>
  <si>
    <t>1,10,3</t>
  </si>
  <si>
    <t>1,10,4</t>
  </si>
  <si>
    <t>3,7,1</t>
  </si>
  <si>
    <t>3,7,2</t>
  </si>
  <si>
    <t>(подвоз воды)</t>
  </si>
  <si>
    <t>предложение предприятия</t>
  </si>
  <si>
    <t xml:space="preserve">Смета расходов </t>
  </si>
  <si>
    <t xml:space="preserve">Смета расходов  </t>
  </si>
  <si>
    <t>Льготный тариф для населения, с учетом НДС</t>
  </si>
  <si>
    <t>РАСЧЕТНЫЙ ТАРИФ</t>
  </si>
  <si>
    <t xml:space="preserve">на услуги по водоснабжению </t>
  </si>
  <si>
    <t>на услуги по водоотведению и очистке стоков</t>
  </si>
  <si>
    <t>на услуги подвоза воды</t>
  </si>
  <si>
    <t>При установлении тарифов на 2014 год и в расчете предложения предприятия по тарифам на 2015 год</t>
  </si>
  <si>
    <t>применялся метод экономически обоснованных расходов  (затрат).</t>
  </si>
  <si>
    <t>Себестоимость единицы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</si>
</sst>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yr"/>
      <charset val="204"/>
    </font>
    <font>
      <sz val="9"/>
      <color theme="1"/>
      <name val="Calibri"/>
      <family val="2"/>
      <scheme val="minor"/>
    </font>
    <font>
      <sz val="10"/>
      <name val="Times New Roman CYR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2" fontId="0" fillId="0" borderId="0" xfId="0" applyNumberFormat="1"/>
    <xf numFmtId="2" fontId="0" fillId="0" borderId="7" xfId="0" applyNumberFormat="1" applyFill="1" applyBorder="1" applyAlignment="1">
      <alignment horizontal="center"/>
    </xf>
    <xf numFmtId="49" fontId="0" fillId="0" borderId="1" xfId="0" applyNumberFormat="1" applyBorder="1"/>
    <xf numFmtId="2" fontId="0" fillId="0" borderId="0" xfId="0" applyNumberForma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&#1055;&#1072;&#1087;&#1082;&#1072;/&#1090;&#1072;&#1088;&#1080;&#1092;%202011/&#1090;&#1072;&#1088;&#1080;&#1092;%202011/&#1090;&#1072;&#1088;&#1080;&#1092;%202011/&#1040;&#1085;&#1082;&#1077;&#1090;&#1072;%20&#1080;%20&#1055;&#1088;&#1080;&#1083;%20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ецодежда вода"/>
      <sheetName val="Спецодежда"/>
      <sheetName val="Анкета"/>
      <sheetName val="Прил 2.1 ОХР"/>
      <sheetName val="Прил 2.2 ОХР"/>
      <sheetName val="Прил 2.3 Прочие"/>
      <sheetName val="Прил 2.4 Проценты"/>
      <sheetName val="Прил 3.1 Сбыт"/>
      <sheetName val="Прил 3.2 Проч.цех."/>
      <sheetName val="Прил 3.2 Проч.цех. (2)"/>
      <sheetName val="Прил 5.1 Регламент"/>
      <sheetName val="Прил 5.2 Трансп"/>
      <sheetName val="Прил 5.3 Вспом произв"/>
      <sheetName val="Прил 6.1 Хоз.способ (3)"/>
      <sheetName val="Прил 6.1 Хоз.способ (2)"/>
      <sheetName val="Прил 6.1 Хоз.способ"/>
      <sheetName val="Прил 6.2 Подряд (2)"/>
      <sheetName val="Прил 6.2 Подряд"/>
      <sheetName val="Прил 6.3 Материалы"/>
      <sheetName val="Прил 7.1 Спецодежда"/>
      <sheetName val="Прил 7.2 Химреагент"/>
      <sheetName val=" Химреагент лаб."/>
      <sheetName val="Прил 7.3 Вспом."/>
      <sheetName val="Прил 8.1 ФОТ"/>
      <sheetName val="Прил 8.1 ФОТ  rasd"/>
      <sheetName val="Диаграмма1"/>
      <sheetName val="Рабочие стоки"/>
      <sheetName val="Рабочие вода"/>
      <sheetName val="Прил 8.2 Числ."/>
      <sheetName val="Прил 9 Эл.энергия"/>
      <sheetName val="Прил 10.1 Топливо"/>
      <sheetName val="Прил 10.2 Топл.цена"/>
      <sheetName val="Прил 10.3 Свод баланс"/>
      <sheetName val="Прил 10.4 Газ"/>
      <sheetName val="Прил 10.5 Уголь"/>
      <sheetName val="Прил 10.6 Уголь"/>
      <sheetName val="Прил 10.7 Нефть"/>
      <sheetName val="Прил 10.8 Нефть"/>
      <sheetName val="Прил 10.9 Дрова"/>
      <sheetName val="Прил 10.10 Дрова"/>
      <sheetName val="Прил 11.1 Имущество"/>
      <sheetName val="Прил 11.2 Аренда"/>
      <sheetName val="Прил 12.1. Тов.Тепло"/>
      <sheetName val="Прил 12.2 Котельные"/>
      <sheetName val="Прил 12.3 Тов.Вода"/>
      <sheetName val="Прил 12.4 Тов.Стоки"/>
      <sheetName val="Прил 12.4 Тов.Стоки (разд.)"/>
      <sheetName val="Прил 12.5 Выручка тепло"/>
      <sheetName val="Прил 12.6 Выручка ГВС"/>
      <sheetName val="Прил 12.7 Выручка вода"/>
      <sheetName val="Прил 12.8 Выручка стоки"/>
    </sheetNames>
    <sheetDataSet>
      <sheetData sheetId="0"/>
      <sheetData sheetId="1"/>
      <sheetData sheetId="2">
        <row r="5">
          <cell r="A5" t="str">
            <v>ОАО "Водоканал"</v>
          </cell>
        </row>
        <row r="8">
          <cell r="B8" t="str">
            <v>г. Горно-Алтайск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3"/>
  <sheetViews>
    <sheetView topLeftCell="A22" zoomScaleNormal="100" workbookViewId="0">
      <selection activeCell="D33" sqref="D33"/>
    </sheetView>
  </sheetViews>
  <sheetFormatPr defaultRowHeight="15" x14ac:dyDescent="0.25"/>
  <cols>
    <col min="1" max="1" width="6.28515625" customWidth="1"/>
    <col min="2" max="2" width="37" customWidth="1"/>
    <col min="4" max="4" width="9.140625" customWidth="1"/>
    <col min="5" max="5" width="11.7109375" bestFit="1" customWidth="1"/>
    <col min="6" max="6" width="9.28515625" bestFit="1" customWidth="1"/>
    <col min="7" max="8" width="9.85546875" bestFit="1" customWidth="1"/>
  </cols>
  <sheetData>
    <row r="3" spans="1:8" x14ac:dyDescent="0.25">
      <c r="A3" t="s">
        <v>0</v>
      </c>
    </row>
    <row r="5" spans="1:8" x14ac:dyDescent="0.25">
      <c r="A5" s="38" t="s">
        <v>1</v>
      </c>
      <c r="B5" s="38" t="s">
        <v>2</v>
      </c>
      <c r="C5" s="38" t="s">
        <v>3</v>
      </c>
      <c r="D5" s="40" t="s">
        <v>4</v>
      </c>
      <c r="E5" s="41"/>
      <c r="F5" s="40" t="s">
        <v>5</v>
      </c>
      <c r="G5" s="41"/>
      <c r="H5" s="37" t="s">
        <v>6</v>
      </c>
    </row>
    <row r="6" spans="1:8" x14ac:dyDescent="0.25">
      <c r="A6" s="39"/>
      <c r="B6" s="39"/>
      <c r="C6" s="39"/>
      <c r="D6" s="1" t="s">
        <v>8</v>
      </c>
      <c r="E6" s="1" t="s">
        <v>9</v>
      </c>
      <c r="F6" s="1" t="s">
        <v>8</v>
      </c>
      <c r="G6" s="1" t="s">
        <v>9</v>
      </c>
      <c r="H6" s="1" t="s">
        <v>8</v>
      </c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</row>
    <row r="8" spans="1:8" x14ac:dyDescent="0.25">
      <c r="A8" s="9">
        <v>1</v>
      </c>
      <c r="B8" s="1" t="s">
        <v>10</v>
      </c>
      <c r="C8" s="2" t="s">
        <v>32</v>
      </c>
      <c r="D8" s="1">
        <v>0</v>
      </c>
      <c r="E8" s="1">
        <v>0</v>
      </c>
      <c r="F8" s="1">
        <v>0</v>
      </c>
      <c r="G8" s="1">
        <v>0</v>
      </c>
      <c r="H8" s="1">
        <v>0</v>
      </c>
    </row>
    <row r="9" spans="1:8" ht="30" x14ac:dyDescent="0.25">
      <c r="A9" s="9">
        <v>2</v>
      </c>
      <c r="B9" s="1" t="s">
        <v>11</v>
      </c>
      <c r="C9" s="2" t="s">
        <v>32</v>
      </c>
      <c r="D9" s="1">
        <v>3245.5</v>
      </c>
      <c r="E9" s="1">
        <v>2960.6</v>
      </c>
      <c r="F9" s="1">
        <v>3174</v>
      </c>
      <c r="G9" s="1">
        <v>2864.8</v>
      </c>
      <c r="H9" s="1">
        <v>3058.47</v>
      </c>
    </row>
    <row r="10" spans="1:8" x14ac:dyDescent="0.25">
      <c r="A10" s="9" t="s">
        <v>106</v>
      </c>
      <c r="B10" s="1" t="s">
        <v>12</v>
      </c>
      <c r="C10" s="2" t="s">
        <v>32</v>
      </c>
      <c r="D10" s="1">
        <v>3245.5</v>
      </c>
      <c r="E10" s="1">
        <v>2960.6</v>
      </c>
      <c r="F10" s="1">
        <v>3174</v>
      </c>
      <c r="G10" s="1">
        <v>2864.8</v>
      </c>
      <c r="H10" s="1">
        <v>3058.47</v>
      </c>
    </row>
    <row r="11" spans="1:8" ht="30" x14ac:dyDescent="0.25">
      <c r="A11" s="9" t="s">
        <v>107</v>
      </c>
      <c r="B11" s="1" t="s">
        <v>13</v>
      </c>
      <c r="C11" s="2" t="s">
        <v>32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</row>
    <row r="12" spans="1:8" ht="30" x14ac:dyDescent="0.25">
      <c r="A12" s="9" t="s">
        <v>108</v>
      </c>
      <c r="B12" s="1" t="s">
        <v>14</v>
      </c>
      <c r="C12" s="2" t="s">
        <v>32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</row>
    <row r="13" spans="1:8" ht="30" x14ac:dyDescent="0.25">
      <c r="A13" s="9" t="s">
        <v>109</v>
      </c>
      <c r="B13" s="1" t="s">
        <v>15</v>
      </c>
      <c r="C13" s="2" t="s">
        <v>32</v>
      </c>
      <c r="D13" s="1">
        <v>3245.5</v>
      </c>
      <c r="E13" s="1">
        <v>2960.6</v>
      </c>
      <c r="F13" s="1">
        <v>3174</v>
      </c>
      <c r="G13" s="1">
        <v>2864.8</v>
      </c>
      <c r="H13" s="1">
        <v>3058.47</v>
      </c>
    </row>
    <row r="14" spans="1:8" ht="18" customHeight="1" x14ac:dyDescent="0.25">
      <c r="A14" s="9" t="s">
        <v>110</v>
      </c>
      <c r="B14" s="1" t="s">
        <v>16</v>
      </c>
      <c r="C14" s="2" t="s">
        <v>32</v>
      </c>
      <c r="D14" s="1">
        <v>3245.5</v>
      </c>
      <c r="E14" s="1">
        <v>2960.6</v>
      </c>
      <c r="F14" s="1">
        <v>3174</v>
      </c>
      <c r="G14" s="1">
        <v>2864.8</v>
      </c>
      <c r="H14" s="1">
        <v>3058.47</v>
      </c>
    </row>
    <row r="15" spans="1:8" ht="18" customHeight="1" x14ac:dyDescent="0.25">
      <c r="A15" s="9" t="s">
        <v>111</v>
      </c>
      <c r="B15" s="1" t="s">
        <v>17</v>
      </c>
      <c r="C15" s="2" t="s">
        <v>32</v>
      </c>
      <c r="D15" s="1">
        <v>3245.5</v>
      </c>
      <c r="E15" s="1">
        <v>2960.6</v>
      </c>
      <c r="F15" s="1">
        <v>3174</v>
      </c>
      <c r="G15" s="1">
        <v>2864.8</v>
      </c>
      <c r="H15" s="1">
        <v>3058.47</v>
      </c>
    </row>
    <row r="16" spans="1:8" ht="18" customHeight="1" x14ac:dyDescent="0.25">
      <c r="A16" s="9" t="s">
        <v>112</v>
      </c>
      <c r="B16" s="1" t="s">
        <v>18</v>
      </c>
      <c r="C16" s="2" t="s">
        <v>32</v>
      </c>
      <c r="D16" s="1">
        <v>3245.5</v>
      </c>
      <c r="E16" s="1">
        <v>2960.6</v>
      </c>
      <c r="F16" s="1">
        <v>3174</v>
      </c>
      <c r="G16" s="1">
        <v>2864.8</v>
      </c>
      <c r="H16" s="1">
        <v>3058.47</v>
      </c>
    </row>
    <row r="17" spans="1:10" ht="18" customHeight="1" x14ac:dyDescent="0.25">
      <c r="A17" s="9" t="s">
        <v>113</v>
      </c>
      <c r="B17" s="1" t="s">
        <v>19</v>
      </c>
      <c r="C17" s="2" t="s">
        <v>32</v>
      </c>
      <c r="D17" s="1">
        <v>490.9</v>
      </c>
      <c r="E17" s="1">
        <v>457</v>
      </c>
      <c r="F17" s="1">
        <v>510.5</v>
      </c>
      <c r="G17" s="1">
        <v>542.1</v>
      </c>
      <c r="H17" s="1">
        <v>522.89</v>
      </c>
    </row>
    <row r="18" spans="1:10" ht="18" customHeight="1" x14ac:dyDescent="0.25">
      <c r="A18" s="9" t="s">
        <v>114</v>
      </c>
      <c r="B18" s="1" t="s">
        <v>105</v>
      </c>
      <c r="C18" s="2" t="s">
        <v>32</v>
      </c>
      <c r="D18" s="1">
        <v>29.5</v>
      </c>
      <c r="E18" s="1">
        <v>26.2</v>
      </c>
      <c r="F18" s="1">
        <v>27.5</v>
      </c>
      <c r="G18" s="1">
        <v>23.099999999999998</v>
      </c>
      <c r="H18" s="1">
        <v>27.58</v>
      </c>
    </row>
    <row r="19" spans="1:10" ht="18" customHeight="1" x14ac:dyDescent="0.25">
      <c r="A19" s="9" t="s">
        <v>115</v>
      </c>
      <c r="B19" s="1" t="s">
        <v>20</v>
      </c>
      <c r="C19" s="2" t="s">
        <v>32</v>
      </c>
      <c r="D19" s="1">
        <v>2725.1</v>
      </c>
      <c r="E19" s="1">
        <v>2477.4</v>
      </c>
      <c r="F19" s="1">
        <v>2636</v>
      </c>
      <c r="G19" s="1">
        <v>2299.6000000000004</v>
      </c>
      <c r="H19" s="1">
        <v>2508</v>
      </c>
    </row>
    <row r="20" spans="1:10" ht="18" customHeight="1" x14ac:dyDescent="0.25">
      <c r="A20" s="9" t="s">
        <v>116</v>
      </c>
      <c r="B20" s="1" t="s">
        <v>21</v>
      </c>
      <c r="C20" s="2" t="s">
        <v>32</v>
      </c>
      <c r="D20" s="1">
        <v>2725.1</v>
      </c>
      <c r="E20" s="1">
        <v>2477.4</v>
      </c>
      <c r="F20" s="1">
        <v>2636</v>
      </c>
      <c r="G20" s="1">
        <v>2299.6000000000004</v>
      </c>
      <c r="H20" s="1">
        <v>2508</v>
      </c>
    </row>
    <row r="21" spans="1:10" ht="18" customHeight="1" x14ac:dyDescent="0.25">
      <c r="A21" s="9" t="s">
        <v>117</v>
      </c>
      <c r="B21" s="1" t="s">
        <v>22</v>
      </c>
      <c r="C21" s="2" t="s">
        <v>32</v>
      </c>
      <c r="D21" s="1"/>
      <c r="E21" s="7">
        <v>1882.8240000000001</v>
      </c>
      <c r="F21" s="7"/>
      <c r="G21" s="7">
        <v>1977.6560000000002</v>
      </c>
      <c r="H21" s="1"/>
    </row>
    <row r="22" spans="1:10" ht="18" customHeight="1" x14ac:dyDescent="0.25">
      <c r="A22" s="9" t="s">
        <v>118</v>
      </c>
      <c r="B22" s="1" t="s">
        <v>23</v>
      </c>
      <c r="C22" s="2" t="s">
        <v>32</v>
      </c>
      <c r="D22" s="1"/>
      <c r="E22" s="7">
        <v>594.57600000000002</v>
      </c>
      <c r="F22" s="7"/>
      <c r="G22" s="7">
        <v>321.94400000000019</v>
      </c>
      <c r="H22" s="1"/>
    </row>
    <row r="23" spans="1:10" ht="18" customHeight="1" x14ac:dyDescent="0.25">
      <c r="A23" s="9" t="s">
        <v>119</v>
      </c>
      <c r="B23" s="1" t="s">
        <v>24</v>
      </c>
      <c r="C23" s="2" t="s">
        <v>32</v>
      </c>
      <c r="D23" s="1">
        <v>2725.1</v>
      </c>
      <c r="E23" s="1">
        <v>2477.4</v>
      </c>
      <c r="F23" s="1">
        <v>2636</v>
      </c>
      <c r="G23" s="1">
        <v>2299.6000000000004</v>
      </c>
      <c r="H23" s="1">
        <v>2508</v>
      </c>
    </row>
    <row r="24" spans="1:10" ht="30" x14ac:dyDescent="0.25">
      <c r="A24" s="9" t="s">
        <v>120</v>
      </c>
      <c r="B24" s="1" t="s">
        <v>25</v>
      </c>
      <c r="C24" s="2" t="s">
        <v>32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</row>
    <row r="25" spans="1:10" ht="18" customHeight="1" x14ac:dyDescent="0.25">
      <c r="A25" s="9" t="s">
        <v>121</v>
      </c>
      <c r="B25" s="1" t="s">
        <v>26</v>
      </c>
      <c r="C25" s="2" t="s">
        <v>32</v>
      </c>
      <c r="D25" s="7">
        <v>2725.1</v>
      </c>
      <c r="E25" s="7">
        <v>2476.3200000000002</v>
      </c>
      <c r="F25" s="7">
        <v>2636</v>
      </c>
      <c r="G25" s="7">
        <v>2299.63</v>
      </c>
      <c r="H25" s="7">
        <v>2508</v>
      </c>
      <c r="J25" s="16"/>
    </row>
    <row r="26" spans="1:10" ht="18" customHeight="1" x14ac:dyDescent="0.25">
      <c r="A26" s="9" t="s">
        <v>122</v>
      </c>
      <c r="B26" s="1" t="s">
        <v>101</v>
      </c>
      <c r="C26" s="2"/>
      <c r="D26" s="7">
        <v>1260</v>
      </c>
      <c r="E26" s="7">
        <v>1225.6200000000001</v>
      </c>
      <c r="F26" s="7">
        <v>1250</v>
      </c>
      <c r="G26" s="7">
        <v>1158.0300000000002</v>
      </c>
      <c r="H26" s="7">
        <v>1253.07</v>
      </c>
    </row>
    <row r="27" spans="1:10" ht="18" customHeight="1" x14ac:dyDescent="0.25">
      <c r="A27" s="9" t="s">
        <v>123</v>
      </c>
      <c r="B27" s="1" t="s">
        <v>102</v>
      </c>
      <c r="C27" s="2"/>
      <c r="D27" s="7">
        <v>400</v>
      </c>
      <c r="E27" s="7">
        <v>392.16</v>
      </c>
      <c r="F27" s="7">
        <v>400</v>
      </c>
      <c r="G27" s="7">
        <v>425.4</v>
      </c>
      <c r="H27" s="7">
        <v>311.49</v>
      </c>
    </row>
    <row r="28" spans="1:10" ht="18" customHeight="1" x14ac:dyDescent="0.25">
      <c r="A28" s="9" t="s">
        <v>124</v>
      </c>
      <c r="B28" s="1" t="s">
        <v>103</v>
      </c>
      <c r="C28" s="2"/>
      <c r="D28" s="7">
        <v>1065.0999999999999</v>
      </c>
      <c r="E28" s="7">
        <v>858.54</v>
      </c>
      <c r="F28" s="7">
        <v>986</v>
      </c>
      <c r="G28" s="7">
        <v>716.2</v>
      </c>
      <c r="H28" s="7">
        <v>943.44</v>
      </c>
    </row>
    <row r="29" spans="1:10" ht="30" x14ac:dyDescent="0.25">
      <c r="A29" s="9" t="s">
        <v>125</v>
      </c>
      <c r="B29" s="1" t="s">
        <v>27</v>
      </c>
      <c r="C29" s="2" t="s">
        <v>32</v>
      </c>
      <c r="D29" s="1"/>
      <c r="E29" s="1"/>
      <c r="F29" s="1"/>
      <c r="G29" s="1"/>
      <c r="H29" s="1"/>
    </row>
    <row r="30" spans="1:10" ht="30" x14ac:dyDescent="0.25">
      <c r="A30" s="9" t="s">
        <v>126</v>
      </c>
      <c r="B30" s="1" t="s">
        <v>28</v>
      </c>
      <c r="C30" s="2" t="s">
        <v>32</v>
      </c>
      <c r="D30" s="1"/>
      <c r="E30" s="1"/>
      <c r="F30" s="1"/>
      <c r="G30" s="1"/>
      <c r="H30" s="1"/>
    </row>
    <row r="31" spans="1:10" ht="30" x14ac:dyDescent="0.25">
      <c r="A31" s="9" t="s">
        <v>127</v>
      </c>
      <c r="B31" s="1" t="s">
        <v>29</v>
      </c>
      <c r="C31" s="2" t="s">
        <v>32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</row>
    <row r="32" spans="1:10" ht="60" x14ac:dyDescent="0.25">
      <c r="A32" s="9" t="s">
        <v>128</v>
      </c>
      <c r="B32" s="1" t="s">
        <v>30</v>
      </c>
      <c r="C32" s="2" t="s">
        <v>32</v>
      </c>
      <c r="D32" s="1"/>
      <c r="E32" s="1">
        <v>-158.17999999999984</v>
      </c>
      <c r="F32" s="1">
        <v>-89.099999999999909</v>
      </c>
      <c r="G32" s="1">
        <v>-176.69000000000005</v>
      </c>
      <c r="H32" s="1">
        <v>-128</v>
      </c>
    </row>
    <row r="33" spans="1:8" x14ac:dyDescent="0.25">
      <c r="A33" s="9" t="s">
        <v>129</v>
      </c>
      <c r="B33" s="1" t="s">
        <v>31</v>
      </c>
      <c r="C33" s="2" t="s">
        <v>32</v>
      </c>
      <c r="D33" s="1"/>
      <c r="E33" s="11">
        <f>E25/2636</f>
        <v>0.93942336874051602</v>
      </c>
      <c r="F33" s="11">
        <f>F25/D25</f>
        <v>0.96730395214854503</v>
      </c>
      <c r="G33" s="11">
        <f>G25/E25</f>
        <v>0.92864815532725975</v>
      </c>
      <c r="H33" s="11">
        <f>H25/F25</f>
        <v>0.95144157814871022</v>
      </c>
    </row>
  </sheetData>
  <mergeCells count="5">
    <mergeCell ref="A5:A6"/>
    <mergeCell ref="B5:B6"/>
    <mergeCell ref="C5:C6"/>
    <mergeCell ref="D5:E5"/>
    <mergeCell ref="F5:G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3"/>
  <sheetViews>
    <sheetView topLeftCell="A16" workbookViewId="0">
      <selection activeCell="D33" sqref="D33"/>
    </sheetView>
  </sheetViews>
  <sheetFormatPr defaultRowHeight="15" x14ac:dyDescent="0.25"/>
  <cols>
    <col min="1" max="1" width="6.28515625" customWidth="1"/>
    <col min="2" max="2" width="37" customWidth="1"/>
    <col min="4" max="4" width="9.42578125" customWidth="1"/>
    <col min="5" max="5" width="9.5703125" customWidth="1"/>
    <col min="6" max="6" width="9.85546875" bestFit="1" customWidth="1"/>
    <col min="7" max="7" width="9.5703125" customWidth="1"/>
    <col min="8" max="8" width="11.28515625" customWidth="1"/>
    <col min="255" max="255" width="6.28515625" customWidth="1"/>
    <col min="256" max="256" width="37" customWidth="1"/>
    <col min="258" max="258" width="9.140625" customWidth="1"/>
    <col min="259" max="259" width="9.28515625" bestFit="1" customWidth="1"/>
    <col min="260" max="260" width="9.85546875" bestFit="1" customWidth="1"/>
    <col min="261" max="261" width="9.28515625" bestFit="1" customWidth="1"/>
    <col min="262" max="263" width="9.85546875" bestFit="1" customWidth="1"/>
    <col min="264" max="264" width="9.28515625" bestFit="1" customWidth="1"/>
    <col min="511" max="511" width="6.28515625" customWidth="1"/>
    <col min="512" max="512" width="37" customWidth="1"/>
    <col min="514" max="514" width="9.140625" customWidth="1"/>
    <col min="515" max="515" width="9.28515625" bestFit="1" customWidth="1"/>
    <col min="516" max="516" width="9.85546875" bestFit="1" customWidth="1"/>
    <col min="517" max="517" width="9.28515625" bestFit="1" customWidth="1"/>
    <col min="518" max="519" width="9.85546875" bestFit="1" customWidth="1"/>
    <col min="520" max="520" width="9.28515625" bestFit="1" customWidth="1"/>
    <col min="767" max="767" width="6.28515625" customWidth="1"/>
    <col min="768" max="768" width="37" customWidth="1"/>
    <col min="770" max="770" width="9.140625" customWidth="1"/>
    <col min="771" max="771" width="9.28515625" bestFit="1" customWidth="1"/>
    <col min="772" max="772" width="9.85546875" bestFit="1" customWidth="1"/>
    <col min="773" max="773" width="9.28515625" bestFit="1" customWidth="1"/>
    <col min="774" max="775" width="9.85546875" bestFit="1" customWidth="1"/>
    <col min="776" max="776" width="9.28515625" bestFit="1" customWidth="1"/>
    <col min="1023" max="1023" width="6.28515625" customWidth="1"/>
    <col min="1024" max="1024" width="37" customWidth="1"/>
    <col min="1026" max="1026" width="9.140625" customWidth="1"/>
    <col min="1027" max="1027" width="9.28515625" bestFit="1" customWidth="1"/>
    <col min="1028" max="1028" width="9.85546875" bestFit="1" customWidth="1"/>
    <col min="1029" max="1029" width="9.28515625" bestFit="1" customWidth="1"/>
    <col min="1030" max="1031" width="9.85546875" bestFit="1" customWidth="1"/>
    <col min="1032" max="1032" width="9.28515625" bestFit="1" customWidth="1"/>
    <col min="1279" max="1279" width="6.28515625" customWidth="1"/>
    <col min="1280" max="1280" width="37" customWidth="1"/>
    <col min="1282" max="1282" width="9.140625" customWidth="1"/>
    <col min="1283" max="1283" width="9.28515625" bestFit="1" customWidth="1"/>
    <col min="1284" max="1284" width="9.85546875" bestFit="1" customWidth="1"/>
    <col min="1285" max="1285" width="9.28515625" bestFit="1" customWidth="1"/>
    <col min="1286" max="1287" width="9.85546875" bestFit="1" customWidth="1"/>
    <col min="1288" max="1288" width="9.28515625" bestFit="1" customWidth="1"/>
    <col min="1535" max="1535" width="6.28515625" customWidth="1"/>
    <col min="1536" max="1536" width="37" customWidth="1"/>
    <col min="1538" max="1538" width="9.140625" customWidth="1"/>
    <col min="1539" max="1539" width="9.28515625" bestFit="1" customWidth="1"/>
    <col min="1540" max="1540" width="9.85546875" bestFit="1" customWidth="1"/>
    <col min="1541" max="1541" width="9.28515625" bestFit="1" customWidth="1"/>
    <col min="1542" max="1543" width="9.85546875" bestFit="1" customWidth="1"/>
    <col min="1544" max="1544" width="9.28515625" bestFit="1" customWidth="1"/>
    <col min="1791" max="1791" width="6.28515625" customWidth="1"/>
    <col min="1792" max="1792" width="37" customWidth="1"/>
    <col min="1794" max="1794" width="9.140625" customWidth="1"/>
    <col min="1795" max="1795" width="9.28515625" bestFit="1" customWidth="1"/>
    <col min="1796" max="1796" width="9.85546875" bestFit="1" customWidth="1"/>
    <col min="1797" max="1797" width="9.28515625" bestFit="1" customWidth="1"/>
    <col min="1798" max="1799" width="9.85546875" bestFit="1" customWidth="1"/>
    <col min="1800" max="1800" width="9.28515625" bestFit="1" customWidth="1"/>
    <col min="2047" max="2047" width="6.28515625" customWidth="1"/>
    <col min="2048" max="2048" width="37" customWidth="1"/>
    <col min="2050" max="2050" width="9.140625" customWidth="1"/>
    <col min="2051" max="2051" width="9.28515625" bestFit="1" customWidth="1"/>
    <col min="2052" max="2052" width="9.85546875" bestFit="1" customWidth="1"/>
    <col min="2053" max="2053" width="9.28515625" bestFit="1" customWidth="1"/>
    <col min="2054" max="2055" width="9.85546875" bestFit="1" customWidth="1"/>
    <col min="2056" max="2056" width="9.28515625" bestFit="1" customWidth="1"/>
    <col min="2303" max="2303" width="6.28515625" customWidth="1"/>
    <col min="2304" max="2304" width="37" customWidth="1"/>
    <col min="2306" max="2306" width="9.140625" customWidth="1"/>
    <col min="2307" max="2307" width="9.28515625" bestFit="1" customWidth="1"/>
    <col min="2308" max="2308" width="9.85546875" bestFit="1" customWidth="1"/>
    <col min="2309" max="2309" width="9.28515625" bestFit="1" customWidth="1"/>
    <col min="2310" max="2311" width="9.85546875" bestFit="1" customWidth="1"/>
    <col min="2312" max="2312" width="9.28515625" bestFit="1" customWidth="1"/>
    <col min="2559" max="2559" width="6.28515625" customWidth="1"/>
    <col min="2560" max="2560" width="37" customWidth="1"/>
    <col min="2562" max="2562" width="9.140625" customWidth="1"/>
    <col min="2563" max="2563" width="9.28515625" bestFit="1" customWidth="1"/>
    <col min="2564" max="2564" width="9.85546875" bestFit="1" customWidth="1"/>
    <col min="2565" max="2565" width="9.28515625" bestFit="1" customWidth="1"/>
    <col min="2566" max="2567" width="9.85546875" bestFit="1" customWidth="1"/>
    <col min="2568" max="2568" width="9.28515625" bestFit="1" customWidth="1"/>
    <col min="2815" max="2815" width="6.28515625" customWidth="1"/>
    <col min="2816" max="2816" width="37" customWidth="1"/>
    <col min="2818" max="2818" width="9.140625" customWidth="1"/>
    <col min="2819" max="2819" width="9.28515625" bestFit="1" customWidth="1"/>
    <col min="2820" max="2820" width="9.85546875" bestFit="1" customWidth="1"/>
    <col min="2821" max="2821" width="9.28515625" bestFit="1" customWidth="1"/>
    <col min="2822" max="2823" width="9.85546875" bestFit="1" customWidth="1"/>
    <col min="2824" max="2824" width="9.28515625" bestFit="1" customWidth="1"/>
    <col min="3071" max="3071" width="6.28515625" customWidth="1"/>
    <col min="3072" max="3072" width="37" customWidth="1"/>
    <col min="3074" max="3074" width="9.140625" customWidth="1"/>
    <col min="3075" max="3075" width="9.28515625" bestFit="1" customWidth="1"/>
    <col min="3076" max="3076" width="9.85546875" bestFit="1" customWidth="1"/>
    <col min="3077" max="3077" width="9.28515625" bestFit="1" customWidth="1"/>
    <col min="3078" max="3079" width="9.85546875" bestFit="1" customWidth="1"/>
    <col min="3080" max="3080" width="9.28515625" bestFit="1" customWidth="1"/>
    <col min="3327" max="3327" width="6.28515625" customWidth="1"/>
    <col min="3328" max="3328" width="37" customWidth="1"/>
    <col min="3330" max="3330" width="9.140625" customWidth="1"/>
    <col min="3331" max="3331" width="9.28515625" bestFit="1" customWidth="1"/>
    <col min="3332" max="3332" width="9.85546875" bestFit="1" customWidth="1"/>
    <col min="3333" max="3333" width="9.28515625" bestFit="1" customWidth="1"/>
    <col min="3334" max="3335" width="9.85546875" bestFit="1" customWidth="1"/>
    <col min="3336" max="3336" width="9.28515625" bestFit="1" customWidth="1"/>
    <col min="3583" max="3583" width="6.28515625" customWidth="1"/>
    <col min="3584" max="3584" width="37" customWidth="1"/>
    <col min="3586" max="3586" width="9.140625" customWidth="1"/>
    <col min="3587" max="3587" width="9.28515625" bestFit="1" customWidth="1"/>
    <col min="3588" max="3588" width="9.85546875" bestFit="1" customWidth="1"/>
    <col min="3589" max="3589" width="9.28515625" bestFit="1" customWidth="1"/>
    <col min="3590" max="3591" width="9.85546875" bestFit="1" customWidth="1"/>
    <col min="3592" max="3592" width="9.28515625" bestFit="1" customWidth="1"/>
    <col min="3839" max="3839" width="6.28515625" customWidth="1"/>
    <col min="3840" max="3840" width="37" customWidth="1"/>
    <col min="3842" max="3842" width="9.140625" customWidth="1"/>
    <col min="3843" max="3843" width="9.28515625" bestFit="1" customWidth="1"/>
    <col min="3844" max="3844" width="9.85546875" bestFit="1" customWidth="1"/>
    <col min="3845" max="3845" width="9.28515625" bestFit="1" customWidth="1"/>
    <col min="3846" max="3847" width="9.85546875" bestFit="1" customWidth="1"/>
    <col min="3848" max="3848" width="9.28515625" bestFit="1" customWidth="1"/>
    <col min="4095" max="4095" width="6.28515625" customWidth="1"/>
    <col min="4096" max="4096" width="37" customWidth="1"/>
    <col min="4098" max="4098" width="9.140625" customWidth="1"/>
    <col min="4099" max="4099" width="9.28515625" bestFit="1" customWidth="1"/>
    <col min="4100" max="4100" width="9.85546875" bestFit="1" customWidth="1"/>
    <col min="4101" max="4101" width="9.28515625" bestFit="1" customWidth="1"/>
    <col min="4102" max="4103" width="9.85546875" bestFit="1" customWidth="1"/>
    <col min="4104" max="4104" width="9.28515625" bestFit="1" customWidth="1"/>
    <col min="4351" max="4351" width="6.28515625" customWidth="1"/>
    <col min="4352" max="4352" width="37" customWidth="1"/>
    <col min="4354" max="4354" width="9.140625" customWidth="1"/>
    <col min="4355" max="4355" width="9.28515625" bestFit="1" customWidth="1"/>
    <col min="4356" max="4356" width="9.85546875" bestFit="1" customWidth="1"/>
    <col min="4357" max="4357" width="9.28515625" bestFit="1" customWidth="1"/>
    <col min="4358" max="4359" width="9.85546875" bestFit="1" customWidth="1"/>
    <col min="4360" max="4360" width="9.28515625" bestFit="1" customWidth="1"/>
    <col min="4607" max="4607" width="6.28515625" customWidth="1"/>
    <col min="4608" max="4608" width="37" customWidth="1"/>
    <col min="4610" max="4610" width="9.140625" customWidth="1"/>
    <col min="4611" max="4611" width="9.28515625" bestFit="1" customWidth="1"/>
    <col min="4612" max="4612" width="9.85546875" bestFit="1" customWidth="1"/>
    <col min="4613" max="4613" width="9.28515625" bestFit="1" customWidth="1"/>
    <col min="4614" max="4615" width="9.85546875" bestFit="1" customWidth="1"/>
    <col min="4616" max="4616" width="9.28515625" bestFit="1" customWidth="1"/>
    <col min="4863" max="4863" width="6.28515625" customWidth="1"/>
    <col min="4864" max="4864" width="37" customWidth="1"/>
    <col min="4866" max="4866" width="9.140625" customWidth="1"/>
    <col min="4867" max="4867" width="9.28515625" bestFit="1" customWidth="1"/>
    <col min="4868" max="4868" width="9.85546875" bestFit="1" customWidth="1"/>
    <col min="4869" max="4869" width="9.28515625" bestFit="1" customWidth="1"/>
    <col min="4870" max="4871" width="9.85546875" bestFit="1" customWidth="1"/>
    <col min="4872" max="4872" width="9.28515625" bestFit="1" customWidth="1"/>
    <col min="5119" max="5119" width="6.28515625" customWidth="1"/>
    <col min="5120" max="5120" width="37" customWidth="1"/>
    <col min="5122" max="5122" width="9.140625" customWidth="1"/>
    <col min="5123" max="5123" width="9.28515625" bestFit="1" customWidth="1"/>
    <col min="5124" max="5124" width="9.85546875" bestFit="1" customWidth="1"/>
    <col min="5125" max="5125" width="9.28515625" bestFit="1" customWidth="1"/>
    <col min="5126" max="5127" width="9.85546875" bestFit="1" customWidth="1"/>
    <col min="5128" max="5128" width="9.28515625" bestFit="1" customWidth="1"/>
    <col min="5375" max="5375" width="6.28515625" customWidth="1"/>
    <col min="5376" max="5376" width="37" customWidth="1"/>
    <col min="5378" max="5378" width="9.140625" customWidth="1"/>
    <col min="5379" max="5379" width="9.28515625" bestFit="1" customWidth="1"/>
    <col min="5380" max="5380" width="9.85546875" bestFit="1" customWidth="1"/>
    <col min="5381" max="5381" width="9.28515625" bestFit="1" customWidth="1"/>
    <col min="5382" max="5383" width="9.85546875" bestFit="1" customWidth="1"/>
    <col min="5384" max="5384" width="9.28515625" bestFit="1" customWidth="1"/>
    <col min="5631" max="5631" width="6.28515625" customWidth="1"/>
    <col min="5632" max="5632" width="37" customWidth="1"/>
    <col min="5634" max="5634" width="9.140625" customWidth="1"/>
    <col min="5635" max="5635" width="9.28515625" bestFit="1" customWidth="1"/>
    <col min="5636" max="5636" width="9.85546875" bestFit="1" customWidth="1"/>
    <col min="5637" max="5637" width="9.28515625" bestFit="1" customWidth="1"/>
    <col min="5638" max="5639" width="9.85546875" bestFit="1" customWidth="1"/>
    <col min="5640" max="5640" width="9.28515625" bestFit="1" customWidth="1"/>
    <col min="5887" max="5887" width="6.28515625" customWidth="1"/>
    <col min="5888" max="5888" width="37" customWidth="1"/>
    <col min="5890" max="5890" width="9.140625" customWidth="1"/>
    <col min="5891" max="5891" width="9.28515625" bestFit="1" customWidth="1"/>
    <col min="5892" max="5892" width="9.85546875" bestFit="1" customWidth="1"/>
    <col min="5893" max="5893" width="9.28515625" bestFit="1" customWidth="1"/>
    <col min="5894" max="5895" width="9.85546875" bestFit="1" customWidth="1"/>
    <col min="5896" max="5896" width="9.28515625" bestFit="1" customWidth="1"/>
    <col min="6143" max="6143" width="6.28515625" customWidth="1"/>
    <col min="6144" max="6144" width="37" customWidth="1"/>
    <col min="6146" max="6146" width="9.140625" customWidth="1"/>
    <col min="6147" max="6147" width="9.28515625" bestFit="1" customWidth="1"/>
    <col min="6148" max="6148" width="9.85546875" bestFit="1" customWidth="1"/>
    <col min="6149" max="6149" width="9.28515625" bestFit="1" customWidth="1"/>
    <col min="6150" max="6151" width="9.85546875" bestFit="1" customWidth="1"/>
    <col min="6152" max="6152" width="9.28515625" bestFit="1" customWidth="1"/>
    <col min="6399" max="6399" width="6.28515625" customWidth="1"/>
    <col min="6400" max="6400" width="37" customWidth="1"/>
    <col min="6402" max="6402" width="9.140625" customWidth="1"/>
    <col min="6403" max="6403" width="9.28515625" bestFit="1" customWidth="1"/>
    <col min="6404" max="6404" width="9.85546875" bestFit="1" customWidth="1"/>
    <col min="6405" max="6405" width="9.28515625" bestFit="1" customWidth="1"/>
    <col min="6406" max="6407" width="9.85546875" bestFit="1" customWidth="1"/>
    <col min="6408" max="6408" width="9.28515625" bestFit="1" customWidth="1"/>
    <col min="6655" max="6655" width="6.28515625" customWidth="1"/>
    <col min="6656" max="6656" width="37" customWidth="1"/>
    <col min="6658" max="6658" width="9.140625" customWidth="1"/>
    <col min="6659" max="6659" width="9.28515625" bestFit="1" customWidth="1"/>
    <col min="6660" max="6660" width="9.85546875" bestFit="1" customWidth="1"/>
    <col min="6661" max="6661" width="9.28515625" bestFit="1" customWidth="1"/>
    <col min="6662" max="6663" width="9.85546875" bestFit="1" customWidth="1"/>
    <col min="6664" max="6664" width="9.28515625" bestFit="1" customWidth="1"/>
    <col min="6911" max="6911" width="6.28515625" customWidth="1"/>
    <col min="6912" max="6912" width="37" customWidth="1"/>
    <col min="6914" max="6914" width="9.140625" customWidth="1"/>
    <col min="6915" max="6915" width="9.28515625" bestFit="1" customWidth="1"/>
    <col min="6916" max="6916" width="9.85546875" bestFit="1" customWidth="1"/>
    <col min="6917" max="6917" width="9.28515625" bestFit="1" customWidth="1"/>
    <col min="6918" max="6919" width="9.85546875" bestFit="1" customWidth="1"/>
    <col min="6920" max="6920" width="9.28515625" bestFit="1" customWidth="1"/>
    <col min="7167" max="7167" width="6.28515625" customWidth="1"/>
    <col min="7168" max="7168" width="37" customWidth="1"/>
    <col min="7170" max="7170" width="9.140625" customWidth="1"/>
    <col min="7171" max="7171" width="9.28515625" bestFit="1" customWidth="1"/>
    <col min="7172" max="7172" width="9.85546875" bestFit="1" customWidth="1"/>
    <col min="7173" max="7173" width="9.28515625" bestFit="1" customWidth="1"/>
    <col min="7174" max="7175" width="9.85546875" bestFit="1" customWidth="1"/>
    <col min="7176" max="7176" width="9.28515625" bestFit="1" customWidth="1"/>
    <col min="7423" max="7423" width="6.28515625" customWidth="1"/>
    <col min="7424" max="7424" width="37" customWidth="1"/>
    <col min="7426" max="7426" width="9.140625" customWidth="1"/>
    <col min="7427" max="7427" width="9.28515625" bestFit="1" customWidth="1"/>
    <col min="7428" max="7428" width="9.85546875" bestFit="1" customWidth="1"/>
    <col min="7429" max="7429" width="9.28515625" bestFit="1" customWidth="1"/>
    <col min="7430" max="7431" width="9.85546875" bestFit="1" customWidth="1"/>
    <col min="7432" max="7432" width="9.28515625" bestFit="1" customWidth="1"/>
    <col min="7679" max="7679" width="6.28515625" customWidth="1"/>
    <col min="7680" max="7680" width="37" customWidth="1"/>
    <col min="7682" max="7682" width="9.140625" customWidth="1"/>
    <col min="7683" max="7683" width="9.28515625" bestFit="1" customWidth="1"/>
    <col min="7684" max="7684" width="9.85546875" bestFit="1" customWidth="1"/>
    <col min="7685" max="7685" width="9.28515625" bestFit="1" customWidth="1"/>
    <col min="7686" max="7687" width="9.85546875" bestFit="1" customWidth="1"/>
    <col min="7688" max="7688" width="9.28515625" bestFit="1" customWidth="1"/>
    <col min="7935" max="7935" width="6.28515625" customWidth="1"/>
    <col min="7936" max="7936" width="37" customWidth="1"/>
    <col min="7938" max="7938" width="9.140625" customWidth="1"/>
    <col min="7939" max="7939" width="9.28515625" bestFit="1" customWidth="1"/>
    <col min="7940" max="7940" width="9.85546875" bestFit="1" customWidth="1"/>
    <col min="7941" max="7941" width="9.28515625" bestFit="1" customWidth="1"/>
    <col min="7942" max="7943" width="9.85546875" bestFit="1" customWidth="1"/>
    <col min="7944" max="7944" width="9.28515625" bestFit="1" customWidth="1"/>
    <col min="8191" max="8191" width="6.28515625" customWidth="1"/>
    <col min="8192" max="8192" width="37" customWidth="1"/>
    <col min="8194" max="8194" width="9.140625" customWidth="1"/>
    <col min="8195" max="8195" width="9.28515625" bestFit="1" customWidth="1"/>
    <col min="8196" max="8196" width="9.85546875" bestFit="1" customWidth="1"/>
    <col min="8197" max="8197" width="9.28515625" bestFit="1" customWidth="1"/>
    <col min="8198" max="8199" width="9.85546875" bestFit="1" customWidth="1"/>
    <col min="8200" max="8200" width="9.28515625" bestFit="1" customWidth="1"/>
    <col min="8447" max="8447" width="6.28515625" customWidth="1"/>
    <col min="8448" max="8448" width="37" customWidth="1"/>
    <col min="8450" max="8450" width="9.140625" customWidth="1"/>
    <col min="8451" max="8451" width="9.28515625" bestFit="1" customWidth="1"/>
    <col min="8452" max="8452" width="9.85546875" bestFit="1" customWidth="1"/>
    <col min="8453" max="8453" width="9.28515625" bestFit="1" customWidth="1"/>
    <col min="8454" max="8455" width="9.85546875" bestFit="1" customWidth="1"/>
    <col min="8456" max="8456" width="9.28515625" bestFit="1" customWidth="1"/>
    <col min="8703" max="8703" width="6.28515625" customWidth="1"/>
    <col min="8704" max="8704" width="37" customWidth="1"/>
    <col min="8706" max="8706" width="9.140625" customWidth="1"/>
    <col min="8707" max="8707" width="9.28515625" bestFit="1" customWidth="1"/>
    <col min="8708" max="8708" width="9.85546875" bestFit="1" customWidth="1"/>
    <col min="8709" max="8709" width="9.28515625" bestFit="1" customWidth="1"/>
    <col min="8710" max="8711" width="9.85546875" bestFit="1" customWidth="1"/>
    <col min="8712" max="8712" width="9.28515625" bestFit="1" customWidth="1"/>
    <col min="8959" max="8959" width="6.28515625" customWidth="1"/>
    <col min="8960" max="8960" width="37" customWidth="1"/>
    <col min="8962" max="8962" width="9.140625" customWidth="1"/>
    <col min="8963" max="8963" width="9.28515625" bestFit="1" customWidth="1"/>
    <col min="8964" max="8964" width="9.85546875" bestFit="1" customWidth="1"/>
    <col min="8965" max="8965" width="9.28515625" bestFit="1" customWidth="1"/>
    <col min="8966" max="8967" width="9.85546875" bestFit="1" customWidth="1"/>
    <col min="8968" max="8968" width="9.28515625" bestFit="1" customWidth="1"/>
    <col min="9215" max="9215" width="6.28515625" customWidth="1"/>
    <col min="9216" max="9216" width="37" customWidth="1"/>
    <col min="9218" max="9218" width="9.140625" customWidth="1"/>
    <col min="9219" max="9219" width="9.28515625" bestFit="1" customWidth="1"/>
    <col min="9220" max="9220" width="9.85546875" bestFit="1" customWidth="1"/>
    <col min="9221" max="9221" width="9.28515625" bestFit="1" customWidth="1"/>
    <col min="9222" max="9223" width="9.85546875" bestFit="1" customWidth="1"/>
    <col min="9224" max="9224" width="9.28515625" bestFit="1" customWidth="1"/>
    <col min="9471" max="9471" width="6.28515625" customWidth="1"/>
    <col min="9472" max="9472" width="37" customWidth="1"/>
    <col min="9474" max="9474" width="9.140625" customWidth="1"/>
    <col min="9475" max="9475" width="9.28515625" bestFit="1" customWidth="1"/>
    <col min="9476" max="9476" width="9.85546875" bestFit="1" customWidth="1"/>
    <col min="9477" max="9477" width="9.28515625" bestFit="1" customWidth="1"/>
    <col min="9478" max="9479" width="9.85546875" bestFit="1" customWidth="1"/>
    <col min="9480" max="9480" width="9.28515625" bestFit="1" customWidth="1"/>
    <col min="9727" max="9727" width="6.28515625" customWidth="1"/>
    <col min="9728" max="9728" width="37" customWidth="1"/>
    <col min="9730" max="9730" width="9.140625" customWidth="1"/>
    <col min="9731" max="9731" width="9.28515625" bestFit="1" customWidth="1"/>
    <col min="9732" max="9732" width="9.85546875" bestFit="1" customWidth="1"/>
    <col min="9733" max="9733" width="9.28515625" bestFit="1" customWidth="1"/>
    <col min="9734" max="9735" width="9.85546875" bestFit="1" customWidth="1"/>
    <col min="9736" max="9736" width="9.28515625" bestFit="1" customWidth="1"/>
    <col min="9983" max="9983" width="6.28515625" customWidth="1"/>
    <col min="9984" max="9984" width="37" customWidth="1"/>
    <col min="9986" max="9986" width="9.140625" customWidth="1"/>
    <col min="9987" max="9987" width="9.28515625" bestFit="1" customWidth="1"/>
    <col min="9988" max="9988" width="9.85546875" bestFit="1" customWidth="1"/>
    <col min="9989" max="9989" width="9.28515625" bestFit="1" customWidth="1"/>
    <col min="9990" max="9991" width="9.85546875" bestFit="1" customWidth="1"/>
    <col min="9992" max="9992" width="9.28515625" bestFit="1" customWidth="1"/>
    <col min="10239" max="10239" width="6.28515625" customWidth="1"/>
    <col min="10240" max="10240" width="37" customWidth="1"/>
    <col min="10242" max="10242" width="9.140625" customWidth="1"/>
    <col min="10243" max="10243" width="9.28515625" bestFit="1" customWidth="1"/>
    <col min="10244" max="10244" width="9.85546875" bestFit="1" customWidth="1"/>
    <col min="10245" max="10245" width="9.28515625" bestFit="1" customWidth="1"/>
    <col min="10246" max="10247" width="9.85546875" bestFit="1" customWidth="1"/>
    <col min="10248" max="10248" width="9.28515625" bestFit="1" customWidth="1"/>
    <col min="10495" max="10495" width="6.28515625" customWidth="1"/>
    <col min="10496" max="10496" width="37" customWidth="1"/>
    <col min="10498" max="10498" width="9.140625" customWidth="1"/>
    <col min="10499" max="10499" width="9.28515625" bestFit="1" customWidth="1"/>
    <col min="10500" max="10500" width="9.85546875" bestFit="1" customWidth="1"/>
    <col min="10501" max="10501" width="9.28515625" bestFit="1" customWidth="1"/>
    <col min="10502" max="10503" width="9.85546875" bestFit="1" customWidth="1"/>
    <col min="10504" max="10504" width="9.28515625" bestFit="1" customWidth="1"/>
    <col min="10751" max="10751" width="6.28515625" customWidth="1"/>
    <col min="10752" max="10752" width="37" customWidth="1"/>
    <col min="10754" max="10754" width="9.140625" customWidth="1"/>
    <col min="10755" max="10755" width="9.28515625" bestFit="1" customWidth="1"/>
    <col min="10756" max="10756" width="9.85546875" bestFit="1" customWidth="1"/>
    <col min="10757" max="10757" width="9.28515625" bestFit="1" customWidth="1"/>
    <col min="10758" max="10759" width="9.85546875" bestFit="1" customWidth="1"/>
    <col min="10760" max="10760" width="9.28515625" bestFit="1" customWidth="1"/>
    <col min="11007" max="11007" width="6.28515625" customWidth="1"/>
    <col min="11008" max="11008" width="37" customWidth="1"/>
    <col min="11010" max="11010" width="9.140625" customWidth="1"/>
    <col min="11011" max="11011" width="9.28515625" bestFit="1" customWidth="1"/>
    <col min="11012" max="11012" width="9.85546875" bestFit="1" customWidth="1"/>
    <col min="11013" max="11013" width="9.28515625" bestFit="1" customWidth="1"/>
    <col min="11014" max="11015" width="9.85546875" bestFit="1" customWidth="1"/>
    <col min="11016" max="11016" width="9.28515625" bestFit="1" customWidth="1"/>
    <col min="11263" max="11263" width="6.28515625" customWidth="1"/>
    <col min="11264" max="11264" width="37" customWidth="1"/>
    <col min="11266" max="11266" width="9.140625" customWidth="1"/>
    <col min="11267" max="11267" width="9.28515625" bestFit="1" customWidth="1"/>
    <col min="11268" max="11268" width="9.85546875" bestFit="1" customWidth="1"/>
    <col min="11269" max="11269" width="9.28515625" bestFit="1" customWidth="1"/>
    <col min="11270" max="11271" width="9.85546875" bestFit="1" customWidth="1"/>
    <col min="11272" max="11272" width="9.28515625" bestFit="1" customWidth="1"/>
    <col min="11519" max="11519" width="6.28515625" customWidth="1"/>
    <col min="11520" max="11520" width="37" customWidth="1"/>
    <col min="11522" max="11522" width="9.140625" customWidth="1"/>
    <col min="11523" max="11523" width="9.28515625" bestFit="1" customWidth="1"/>
    <col min="11524" max="11524" width="9.85546875" bestFit="1" customWidth="1"/>
    <col min="11525" max="11525" width="9.28515625" bestFit="1" customWidth="1"/>
    <col min="11526" max="11527" width="9.85546875" bestFit="1" customWidth="1"/>
    <col min="11528" max="11528" width="9.28515625" bestFit="1" customWidth="1"/>
    <col min="11775" max="11775" width="6.28515625" customWidth="1"/>
    <col min="11776" max="11776" width="37" customWidth="1"/>
    <col min="11778" max="11778" width="9.140625" customWidth="1"/>
    <col min="11779" max="11779" width="9.28515625" bestFit="1" customWidth="1"/>
    <col min="11780" max="11780" width="9.85546875" bestFit="1" customWidth="1"/>
    <col min="11781" max="11781" width="9.28515625" bestFit="1" customWidth="1"/>
    <col min="11782" max="11783" width="9.85546875" bestFit="1" customWidth="1"/>
    <col min="11784" max="11784" width="9.28515625" bestFit="1" customWidth="1"/>
    <col min="12031" max="12031" width="6.28515625" customWidth="1"/>
    <col min="12032" max="12032" width="37" customWidth="1"/>
    <col min="12034" max="12034" width="9.140625" customWidth="1"/>
    <col min="12035" max="12035" width="9.28515625" bestFit="1" customWidth="1"/>
    <col min="12036" max="12036" width="9.85546875" bestFit="1" customWidth="1"/>
    <col min="12037" max="12037" width="9.28515625" bestFit="1" customWidth="1"/>
    <col min="12038" max="12039" width="9.85546875" bestFit="1" customWidth="1"/>
    <col min="12040" max="12040" width="9.28515625" bestFit="1" customWidth="1"/>
    <col min="12287" max="12287" width="6.28515625" customWidth="1"/>
    <col min="12288" max="12288" width="37" customWidth="1"/>
    <col min="12290" max="12290" width="9.140625" customWidth="1"/>
    <col min="12291" max="12291" width="9.28515625" bestFit="1" customWidth="1"/>
    <col min="12292" max="12292" width="9.85546875" bestFit="1" customWidth="1"/>
    <col min="12293" max="12293" width="9.28515625" bestFit="1" customWidth="1"/>
    <col min="12294" max="12295" width="9.85546875" bestFit="1" customWidth="1"/>
    <col min="12296" max="12296" width="9.28515625" bestFit="1" customWidth="1"/>
    <col min="12543" max="12543" width="6.28515625" customWidth="1"/>
    <col min="12544" max="12544" width="37" customWidth="1"/>
    <col min="12546" max="12546" width="9.140625" customWidth="1"/>
    <col min="12547" max="12547" width="9.28515625" bestFit="1" customWidth="1"/>
    <col min="12548" max="12548" width="9.85546875" bestFit="1" customWidth="1"/>
    <col min="12549" max="12549" width="9.28515625" bestFit="1" customWidth="1"/>
    <col min="12550" max="12551" width="9.85546875" bestFit="1" customWidth="1"/>
    <col min="12552" max="12552" width="9.28515625" bestFit="1" customWidth="1"/>
    <col min="12799" max="12799" width="6.28515625" customWidth="1"/>
    <col min="12800" max="12800" width="37" customWidth="1"/>
    <col min="12802" max="12802" width="9.140625" customWidth="1"/>
    <col min="12803" max="12803" width="9.28515625" bestFit="1" customWidth="1"/>
    <col min="12804" max="12804" width="9.85546875" bestFit="1" customWidth="1"/>
    <col min="12805" max="12805" width="9.28515625" bestFit="1" customWidth="1"/>
    <col min="12806" max="12807" width="9.85546875" bestFit="1" customWidth="1"/>
    <col min="12808" max="12808" width="9.28515625" bestFit="1" customWidth="1"/>
    <col min="13055" max="13055" width="6.28515625" customWidth="1"/>
    <col min="13056" max="13056" width="37" customWidth="1"/>
    <col min="13058" max="13058" width="9.140625" customWidth="1"/>
    <col min="13059" max="13059" width="9.28515625" bestFit="1" customWidth="1"/>
    <col min="13060" max="13060" width="9.85546875" bestFit="1" customWidth="1"/>
    <col min="13061" max="13061" width="9.28515625" bestFit="1" customWidth="1"/>
    <col min="13062" max="13063" width="9.85546875" bestFit="1" customWidth="1"/>
    <col min="13064" max="13064" width="9.28515625" bestFit="1" customWidth="1"/>
    <col min="13311" max="13311" width="6.28515625" customWidth="1"/>
    <col min="13312" max="13312" width="37" customWidth="1"/>
    <col min="13314" max="13314" width="9.140625" customWidth="1"/>
    <col min="13315" max="13315" width="9.28515625" bestFit="1" customWidth="1"/>
    <col min="13316" max="13316" width="9.85546875" bestFit="1" customWidth="1"/>
    <col min="13317" max="13317" width="9.28515625" bestFit="1" customWidth="1"/>
    <col min="13318" max="13319" width="9.85546875" bestFit="1" customWidth="1"/>
    <col min="13320" max="13320" width="9.28515625" bestFit="1" customWidth="1"/>
    <col min="13567" max="13567" width="6.28515625" customWidth="1"/>
    <col min="13568" max="13568" width="37" customWidth="1"/>
    <col min="13570" max="13570" width="9.140625" customWidth="1"/>
    <col min="13571" max="13571" width="9.28515625" bestFit="1" customWidth="1"/>
    <col min="13572" max="13572" width="9.85546875" bestFit="1" customWidth="1"/>
    <col min="13573" max="13573" width="9.28515625" bestFit="1" customWidth="1"/>
    <col min="13574" max="13575" width="9.85546875" bestFit="1" customWidth="1"/>
    <col min="13576" max="13576" width="9.28515625" bestFit="1" customWidth="1"/>
    <col min="13823" max="13823" width="6.28515625" customWidth="1"/>
    <col min="13824" max="13824" width="37" customWidth="1"/>
    <col min="13826" max="13826" width="9.140625" customWidth="1"/>
    <col min="13827" max="13827" width="9.28515625" bestFit="1" customWidth="1"/>
    <col min="13828" max="13828" width="9.85546875" bestFit="1" customWidth="1"/>
    <col min="13829" max="13829" width="9.28515625" bestFit="1" customWidth="1"/>
    <col min="13830" max="13831" width="9.85546875" bestFit="1" customWidth="1"/>
    <col min="13832" max="13832" width="9.28515625" bestFit="1" customWidth="1"/>
    <col min="14079" max="14079" width="6.28515625" customWidth="1"/>
    <col min="14080" max="14080" width="37" customWidth="1"/>
    <col min="14082" max="14082" width="9.140625" customWidth="1"/>
    <col min="14083" max="14083" width="9.28515625" bestFit="1" customWidth="1"/>
    <col min="14084" max="14084" width="9.85546875" bestFit="1" customWidth="1"/>
    <col min="14085" max="14085" width="9.28515625" bestFit="1" customWidth="1"/>
    <col min="14086" max="14087" width="9.85546875" bestFit="1" customWidth="1"/>
    <col min="14088" max="14088" width="9.28515625" bestFit="1" customWidth="1"/>
    <col min="14335" max="14335" width="6.28515625" customWidth="1"/>
    <col min="14336" max="14336" width="37" customWidth="1"/>
    <col min="14338" max="14338" width="9.140625" customWidth="1"/>
    <col min="14339" max="14339" width="9.28515625" bestFit="1" customWidth="1"/>
    <col min="14340" max="14340" width="9.85546875" bestFit="1" customWidth="1"/>
    <col min="14341" max="14341" width="9.28515625" bestFit="1" customWidth="1"/>
    <col min="14342" max="14343" width="9.85546875" bestFit="1" customWidth="1"/>
    <col min="14344" max="14344" width="9.28515625" bestFit="1" customWidth="1"/>
    <col min="14591" max="14591" width="6.28515625" customWidth="1"/>
    <col min="14592" max="14592" width="37" customWidth="1"/>
    <col min="14594" max="14594" width="9.140625" customWidth="1"/>
    <col min="14595" max="14595" width="9.28515625" bestFit="1" customWidth="1"/>
    <col min="14596" max="14596" width="9.85546875" bestFit="1" customWidth="1"/>
    <col min="14597" max="14597" width="9.28515625" bestFit="1" customWidth="1"/>
    <col min="14598" max="14599" width="9.85546875" bestFit="1" customWidth="1"/>
    <col min="14600" max="14600" width="9.28515625" bestFit="1" customWidth="1"/>
    <col min="14847" max="14847" width="6.28515625" customWidth="1"/>
    <col min="14848" max="14848" width="37" customWidth="1"/>
    <col min="14850" max="14850" width="9.140625" customWidth="1"/>
    <col min="14851" max="14851" width="9.28515625" bestFit="1" customWidth="1"/>
    <col min="14852" max="14852" width="9.85546875" bestFit="1" customWidth="1"/>
    <col min="14853" max="14853" width="9.28515625" bestFit="1" customWidth="1"/>
    <col min="14854" max="14855" width="9.85546875" bestFit="1" customWidth="1"/>
    <col min="14856" max="14856" width="9.28515625" bestFit="1" customWidth="1"/>
    <col min="15103" max="15103" width="6.28515625" customWidth="1"/>
    <col min="15104" max="15104" width="37" customWidth="1"/>
    <col min="15106" max="15106" width="9.140625" customWidth="1"/>
    <col min="15107" max="15107" width="9.28515625" bestFit="1" customWidth="1"/>
    <col min="15108" max="15108" width="9.85546875" bestFit="1" customWidth="1"/>
    <col min="15109" max="15109" width="9.28515625" bestFit="1" customWidth="1"/>
    <col min="15110" max="15111" width="9.85546875" bestFit="1" customWidth="1"/>
    <col min="15112" max="15112" width="9.28515625" bestFit="1" customWidth="1"/>
    <col min="15359" max="15359" width="6.28515625" customWidth="1"/>
    <col min="15360" max="15360" width="37" customWidth="1"/>
    <col min="15362" max="15362" width="9.140625" customWidth="1"/>
    <col min="15363" max="15363" width="9.28515625" bestFit="1" customWidth="1"/>
    <col min="15364" max="15364" width="9.85546875" bestFit="1" customWidth="1"/>
    <col min="15365" max="15365" width="9.28515625" bestFit="1" customWidth="1"/>
    <col min="15366" max="15367" width="9.85546875" bestFit="1" customWidth="1"/>
    <col min="15368" max="15368" width="9.28515625" bestFit="1" customWidth="1"/>
    <col min="15615" max="15615" width="6.28515625" customWidth="1"/>
    <col min="15616" max="15616" width="37" customWidth="1"/>
    <col min="15618" max="15618" width="9.140625" customWidth="1"/>
    <col min="15619" max="15619" width="9.28515625" bestFit="1" customWidth="1"/>
    <col min="15620" max="15620" width="9.85546875" bestFit="1" customWidth="1"/>
    <col min="15621" max="15621" width="9.28515625" bestFit="1" customWidth="1"/>
    <col min="15622" max="15623" width="9.85546875" bestFit="1" customWidth="1"/>
    <col min="15624" max="15624" width="9.28515625" bestFit="1" customWidth="1"/>
    <col min="15871" max="15871" width="6.28515625" customWidth="1"/>
    <col min="15872" max="15872" width="37" customWidth="1"/>
    <col min="15874" max="15874" width="9.140625" customWidth="1"/>
    <col min="15875" max="15875" width="9.28515625" bestFit="1" customWidth="1"/>
    <col min="15876" max="15876" width="9.85546875" bestFit="1" customWidth="1"/>
    <col min="15877" max="15877" width="9.28515625" bestFit="1" customWidth="1"/>
    <col min="15878" max="15879" width="9.85546875" bestFit="1" customWidth="1"/>
    <col min="15880" max="15880" width="9.28515625" bestFit="1" customWidth="1"/>
    <col min="16127" max="16127" width="6.28515625" customWidth="1"/>
    <col min="16128" max="16128" width="37" customWidth="1"/>
    <col min="16130" max="16130" width="9.140625" customWidth="1"/>
    <col min="16131" max="16131" width="9.28515625" bestFit="1" customWidth="1"/>
    <col min="16132" max="16132" width="9.85546875" bestFit="1" customWidth="1"/>
    <col min="16133" max="16133" width="9.28515625" bestFit="1" customWidth="1"/>
    <col min="16134" max="16135" width="9.85546875" bestFit="1" customWidth="1"/>
    <col min="16136" max="16136" width="9.28515625" bestFit="1" customWidth="1"/>
  </cols>
  <sheetData>
    <row r="3" spans="1:8" x14ac:dyDescent="0.25">
      <c r="A3" t="s">
        <v>171</v>
      </c>
    </row>
    <row r="5" spans="1:8" x14ac:dyDescent="0.25">
      <c r="A5" s="38" t="s">
        <v>1</v>
      </c>
      <c r="B5" s="38" t="s">
        <v>2</v>
      </c>
      <c r="C5" s="38" t="s">
        <v>3</v>
      </c>
      <c r="D5" s="40" t="s">
        <v>4</v>
      </c>
      <c r="E5" s="41"/>
      <c r="F5" s="40" t="s">
        <v>5</v>
      </c>
      <c r="G5" s="41"/>
      <c r="H5" s="34" t="s">
        <v>6</v>
      </c>
    </row>
    <row r="6" spans="1:8" x14ac:dyDescent="0.25">
      <c r="A6" s="39"/>
      <c r="B6" s="39"/>
      <c r="C6" s="39"/>
      <c r="D6" s="24" t="s">
        <v>8</v>
      </c>
      <c r="E6" s="24" t="s">
        <v>9</v>
      </c>
      <c r="F6" s="24" t="s">
        <v>8</v>
      </c>
      <c r="G6" s="24" t="s">
        <v>9</v>
      </c>
      <c r="H6" s="24" t="s">
        <v>8</v>
      </c>
    </row>
    <row r="7" spans="1:8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</row>
    <row r="8" spans="1:8" x14ac:dyDescent="0.25">
      <c r="A8" s="9">
        <v>1</v>
      </c>
      <c r="B8" s="24" t="s">
        <v>172</v>
      </c>
      <c r="C8" s="2" t="s">
        <v>32</v>
      </c>
      <c r="D8" s="24">
        <v>2710</v>
      </c>
      <c r="E8" s="24">
        <v>2192.8000000000002</v>
      </c>
      <c r="F8" s="24">
        <v>2497.87</v>
      </c>
      <c r="G8" s="24">
        <v>2163.1</v>
      </c>
      <c r="H8" s="24">
        <v>2276</v>
      </c>
    </row>
    <row r="9" spans="1:8" ht="30" x14ac:dyDescent="0.25">
      <c r="A9" s="9">
        <v>2</v>
      </c>
      <c r="B9" s="24" t="s">
        <v>173</v>
      </c>
      <c r="C9" s="2" t="s">
        <v>32</v>
      </c>
      <c r="D9" s="24">
        <v>2710</v>
      </c>
      <c r="E9" s="24">
        <v>2192.8000000000002</v>
      </c>
      <c r="F9" s="24">
        <v>2497.87</v>
      </c>
      <c r="G9" s="24">
        <v>2163.1</v>
      </c>
      <c r="H9" s="24">
        <v>2276</v>
      </c>
    </row>
    <row r="10" spans="1:8" x14ac:dyDescent="0.25">
      <c r="A10" s="9" t="s">
        <v>106</v>
      </c>
      <c r="B10" s="24" t="s">
        <v>174</v>
      </c>
      <c r="C10" s="2" t="s">
        <v>32</v>
      </c>
      <c r="D10" s="24">
        <v>2710</v>
      </c>
      <c r="E10" s="24">
        <v>2192.8000000000002</v>
      </c>
      <c r="F10" s="24">
        <v>2497.87</v>
      </c>
      <c r="G10" s="24">
        <v>2163.1</v>
      </c>
      <c r="H10" s="24">
        <v>2276</v>
      </c>
    </row>
    <row r="11" spans="1:8" x14ac:dyDescent="0.25">
      <c r="A11" s="9" t="s">
        <v>197</v>
      </c>
      <c r="B11" s="24" t="s">
        <v>175</v>
      </c>
      <c r="C11" s="2" t="s">
        <v>32</v>
      </c>
      <c r="D11" s="24"/>
      <c r="E11" s="24"/>
      <c r="F11" s="24"/>
      <c r="G11" s="24"/>
      <c r="H11" s="24"/>
    </row>
    <row r="12" spans="1:8" x14ac:dyDescent="0.25">
      <c r="A12" s="9" t="s">
        <v>107</v>
      </c>
      <c r="B12" s="24" t="s">
        <v>176</v>
      </c>
      <c r="C12" s="2" t="s">
        <v>32</v>
      </c>
      <c r="D12" s="24">
        <v>2680</v>
      </c>
      <c r="E12" s="24">
        <v>2132.44</v>
      </c>
      <c r="F12" s="24">
        <v>2464.87</v>
      </c>
      <c r="G12" s="24">
        <v>2133.4</v>
      </c>
      <c r="H12" s="24">
        <v>2246</v>
      </c>
    </row>
    <row r="13" spans="1:8" x14ac:dyDescent="0.25">
      <c r="A13" s="9" t="s">
        <v>198</v>
      </c>
      <c r="B13" s="24" t="s">
        <v>177</v>
      </c>
      <c r="C13" s="2" t="s">
        <v>32</v>
      </c>
      <c r="D13" s="24">
        <v>330</v>
      </c>
      <c r="E13" s="24">
        <v>426</v>
      </c>
      <c r="F13" s="24">
        <v>450</v>
      </c>
      <c r="G13" s="24">
        <v>481.1</v>
      </c>
      <c r="H13" s="24">
        <v>490</v>
      </c>
    </row>
    <row r="14" spans="1:8" x14ac:dyDescent="0.25">
      <c r="A14" s="9" t="s">
        <v>199</v>
      </c>
      <c r="B14" s="24" t="s">
        <v>178</v>
      </c>
      <c r="C14" s="2" t="s">
        <v>32</v>
      </c>
      <c r="D14" s="24"/>
      <c r="E14" s="24"/>
      <c r="F14" s="24"/>
      <c r="G14" s="24"/>
      <c r="H14" s="24"/>
    </row>
    <row r="15" spans="1:8" x14ac:dyDescent="0.25">
      <c r="A15" s="9" t="s">
        <v>200</v>
      </c>
      <c r="B15" s="24" t="s">
        <v>179</v>
      </c>
      <c r="C15" s="2" t="s">
        <v>32</v>
      </c>
      <c r="D15" s="24"/>
      <c r="E15" s="24"/>
      <c r="F15" s="24"/>
      <c r="G15" s="24"/>
      <c r="H15" s="24"/>
    </row>
    <row r="16" spans="1:8" ht="30" x14ac:dyDescent="0.25">
      <c r="A16" s="9" t="s">
        <v>201</v>
      </c>
      <c r="B16" s="24" t="s">
        <v>180</v>
      </c>
      <c r="C16" s="2" t="s">
        <v>32</v>
      </c>
      <c r="D16" s="24">
        <v>1170</v>
      </c>
      <c r="E16" s="24">
        <v>1071.32</v>
      </c>
      <c r="F16" s="24">
        <v>1170</v>
      </c>
      <c r="G16" s="24">
        <v>1044.3</v>
      </c>
      <c r="H16" s="24">
        <v>1143.79</v>
      </c>
    </row>
    <row r="17" spans="1:8" x14ac:dyDescent="0.25">
      <c r="A17" s="9" t="s">
        <v>202</v>
      </c>
      <c r="B17" s="24" t="s">
        <v>181</v>
      </c>
      <c r="C17" s="2" t="s">
        <v>32</v>
      </c>
      <c r="D17" s="24">
        <v>1210</v>
      </c>
      <c r="E17" s="24">
        <v>660.62000000000012</v>
      </c>
      <c r="F17" s="24">
        <v>874.87</v>
      </c>
      <c r="G17" s="24">
        <v>630.6</v>
      </c>
      <c r="H17" s="24">
        <v>642.21</v>
      </c>
    </row>
    <row r="18" spans="1:8" x14ac:dyDescent="0.25">
      <c r="A18" s="9" t="s">
        <v>203</v>
      </c>
      <c r="B18" s="24" t="s">
        <v>182</v>
      </c>
      <c r="C18" s="2" t="s">
        <v>32</v>
      </c>
      <c r="D18" s="24">
        <v>490</v>
      </c>
      <c r="E18" s="24">
        <v>446.3</v>
      </c>
      <c r="F18" s="24">
        <v>400</v>
      </c>
      <c r="G18" s="24">
        <v>447.9</v>
      </c>
      <c r="H18" s="24">
        <v>400</v>
      </c>
    </row>
    <row r="19" spans="1:8" x14ac:dyDescent="0.25">
      <c r="A19" s="9" t="s">
        <v>204</v>
      </c>
      <c r="B19" s="24" t="s">
        <v>183</v>
      </c>
      <c r="C19" s="2" t="s">
        <v>32</v>
      </c>
      <c r="D19" s="24">
        <v>690</v>
      </c>
      <c r="E19" s="24">
        <v>188.82000000000005</v>
      </c>
      <c r="F19" s="24">
        <v>444.87</v>
      </c>
      <c r="G19" s="24">
        <v>160.10000000000002</v>
      </c>
      <c r="H19" s="24">
        <v>212.21</v>
      </c>
    </row>
    <row r="20" spans="1:8" x14ac:dyDescent="0.25">
      <c r="A20" s="9" t="s">
        <v>205</v>
      </c>
      <c r="B20" s="24" t="s">
        <v>184</v>
      </c>
      <c r="C20" s="2" t="s">
        <v>32</v>
      </c>
      <c r="D20" s="24">
        <v>30</v>
      </c>
      <c r="E20" s="24">
        <v>25.5</v>
      </c>
      <c r="F20" s="24">
        <v>30</v>
      </c>
      <c r="G20" s="24">
        <v>22.6</v>
      </c>
      <c r="H20" s="24">
        <v>30</v>
      </c>
    </row>
    <row r="21" spans="1:8" x14ac:dyDescent="0.25">
      <c r="A21" s="9" t="s">
        <v>108</v>
      </c>
      <c r="B21" s="24" t="s">
        <v>24</v>
      </c>
      <c r="C21" s="2" t="s">
        <v>32</v>
      </c>
      <c r="D21" s="24">
        <v>2710</v>
      </c>
      <c r="E21" s="24">
        <v>2192.8000000000002</v>
      </c>
      <c r="F21" s="24">
        <v>2497.87</v>
      </c>
      <c r="G21" s="24">
        <v>2163.1</v>
      </c>
      <c r="H21" s="24">
        <v>2276</v>
      </c>
    </row>
    <row r="22" spans="1:8" ht="30" x14ac:dyDescent="0.25">
      <c r="A22" s="9" t="s">
        <v>206</v>
      </c>
      <c r="B22" s="24" t="s">
        <v>185</v>
      </c>
      <c r="C22" s="2" t="s">
        <v>32</v>
      </c>
      <c r="D22" s="24"/>
      <c r="E22" s="24"/>
      <c r="F22" s="24"/>
      <c r="G22" s="24"/>
      <c r="H22" s="24"/>
    </row>
    <row r="23" spans="1:8" x14ac:dyDescent="0.25">
      <c r="A23" s="9" t="s">
        <v>207</v>
      </c>
      <c r="B23" s="24" t="s">
        <v>186</v>
      </c>
      <c r="C23" s="2" t="s">
        <v>32</v>
      </c>
      <c r="D23" s="7">
        <v>2710</v>
      </c>
      <c r="E23" s="7">
        <v>2192.8000000000002</v>
      </c>
      <c r="F23" s="7">
        <v>2497.87</v>
      </c>
      <c r="G23" s="7">
        <v>2163.1</v>
      </c>
      <c r="H23" s="7">
        <v>2276</v>
      </c>
    </row>
    <row r="24" spans="1:8" x14ac:dyDescent="0.25">
      <c r="A24" s="9" t="s">
        <v>109</v>
      </c>
      <c r="B24" s="24" t="s">
        <v>187</v>
      </c>
      <c r="C24" s="2" t="s">
        <v>32</v>
      </c>
      <c r="D24" s="7">
        <v>0</v>
      </c>
      <c r="E24" s="7">
        <v>187.5</v>
      </c>
      <c r="F24" s="7">
        <v>249.78700000000001</v>
      </c>
      <c r="G24" s="7">
        <v>412</v>
      </c>
      <c r="H24" s="7">
        <v>227.60000000000002</v>
      </c>
    </row>
    <row r="25" spans="1:8" x14ac:dyDescent="0.25">
      <c r="A25" s="9" t="s">
        <v>110</v>
      </c>
      <c r="B25" s="24" t="s">
        <v>188</v>
      </c>
      <c r="C25" s="2" t="s">
        <v>32</v>
      </c>
      <c r="D25" s="7"/>
      <c r="E25" s="7"/>
      <c r="F25" s="7"/>
      <c r="G25" s="7"/>
      <c r="H25" s="7"/>
    </row>
    <row r="26" spans="1:8" x14ac:dyDescent="0.25">
      <c r="A26" s="9" t="s">
        <v>111</v>
      </c>
      <c r="B26" s="24" t="s">
        <v>189</v>
      </c>
      <c r="C26" s="2" t="s">
        <v>32</v>
      </c>
      <c r="D26" s="24"/>
      <c r="E26" s="24"/>
      <c r="F26" s="24"/>
      <c r="G26" s="24"/>
      <c r="H26" s="24"/>
    </row>
    <row r="27" spans="1:8" ht="30" x14ac:dyDescent="0.25">
      <c r="A27" s="9" t="s">
        <v>113</v>
      </c>
      <c r="B27" s="24" t="s">
        <v>190</v>
      </c>
      <c r="C27" s="2" t="s">
        <v>32</v>
      </c>
      <c r="D27" s="7">
        <v>2710</v>
      </c>
      <c r="E27" s="7">
        <v>2380.3000000000002</v>
      </c>
      <c r="F27" s="7">
        <v>2747.6569999999997</v>
      </c>
      <c r="G27" s="7">
        <v>2575.1</v>
      </c>
      <c r="H27" s="7">
        <v>2503.6</v>
      </c>
    </row>
    <row r="28" spans="1:8" x14ac:dyDescent="0.25">
      <c r="A28" s="9" t="s">
        <v>208</v>
      </c>
      <c r="B28" s="24" t="s">
        <v>191</v>
      </c>
      <c r="C28" s="2" t="s">
        <v>32</v>
      </c>
      <c r="D28" s="7">
        <v>2710</v>
      </c>
      <c r="E28" s="7">
        <v>2380.3000000000002</v>
      </c>
      <c r="F28" s="7">
        <v>2747.6569999999997</v>
      </c>
      <c r="G28" s="7">
        <v>2575.1</v>
      </c>
      <c r="H28" s="7">
        <v>2503.6</v>
      </c>
    </row>
    <row r="29" spans="1:8" ht="30" x14ac:dyDescent="0.25">
      <c r="A29" s="9" t="s">
        <v>114</v>
      </c>
      <c r="B29" s="24" t="s">
        <v>192</v>
      </c>
      <c r="C29" s="2" t="s">
        <v>32</v>
      </c>
      <c r="D29" s="7">
        <v>2710</v>
      </c>
      <c r="E29" s="7">
        <v>2380.3000000000002</v>
      </c>
      <c r="F29" s="7">
        <v>2747.6569999999997</v>
      </c>
      <c r="G29" s="7">
        <v>2575.1</v>
      </c>
      <c r="H29" s="7">
        <v>2503.6</v>
      </c>
    </row>
    <row r="30" spans="1:8" ht="30" x14ac:dyDescent="0.25">
      <c r="A30" s="9" t="s">
        <v>115</v>
      </c>
      <c r="B30" s="24" t="s">
        <v>193</v>
      </c>
      <c r="C30" s="2" t="s">
        <v>32</v>
      </c>
      <c r="D30" s="7">
        <v>2710</v>
      </c>
      <c r="E30" s="7">
        <v>2380.3000000000002</v>
      </c>
      <c r="F30" s="7">
        <v>2747.6569999999997</v>
      </c>
      <c r="G30" s="7">
        <v>2575.1</v>
      </c>
      <c r="H30" s="7">
        <v>2503.6</v>
      </c>
    </row>
    <row r="31" spans="1:8" ht="30" x14ac:dyDescent="0.25">
      <c r="A31" s="9" t="s">
        <v>116</v>
      </c>
      <c r="B31" s="24" t="s">
        <v>194</v>
      </c>
      <c r="C31" s="2" t="s">
        <v>32</v>
      </c>
      <c r="D31" s="7">
        <v>2710</v>
      </c>
      <c r="E31" s="24">
        <v>2380.3000000000002</v>
      </c>
      <c r="F31" s="7">
        <v>2747.6569999999997</v>
      </c>
      <c r="G31" s="24">
        <v>2552.59</v>
      </c>
      <c r="H31" s="7">
        <v>2503.6</v>
      </c>
    </row>
    <row r="32" spans="1:8" ht="30" x14ac:dyDescent="0.25">
      <c r="A32" s="30" t="s">
        <v>119</v>
      </c>
      <c r="B32" s="5" t="s">
        <v>195</v>
      </c>
      <c r="C32" s="2" t="s">
        <v>32</v>
      </c>
      <c r="D32" s="4"/>
      <c r="E32" s="4">
        <v>730.1</v>
      </c>
      <c r="F32" s="4"/>
      <c r="G32" s="4">
        <v>788</v>
      </c>
      <c r="H32" s="4"/>
    </row>
    <row r="33" spans="1:8" ht="30" x14ac:dyDescent="0.25">
      <c r="A33" s="30" t="s">
        <v>125</v>
      </c>
      <c r="B33" s="5" t="s">
        <v>196</v>
      </c>
      <c r="C33" s="2" t="s">
        <v>131</v>
      </c>
      <c r="D33" s="4"/>
      <c r="E33" s="26">
        <f>E21/2412.1</f>
        <v>0.90908337133618022</v>
      </c>
      <c r="F33" s="26">
        <f>F23/D23</f>
        <v>0.92172324723247223</v>
      </c>
      <c r="G33" s="26">
        <f>G23/E23</f>
        <v>0.98645567311200277</v>
      </c>
      <c r="H33" s="26">
        <f>H23/F23</f>
        <v>0.91117632222653699</v>
      </c>
    </row>
  </sheetData>
  <mergeCells count="5">
    <mergeCell ref="A5:A6"/>
    <mergeCell ref="B5:B6"/>
    <mergeCell ref="C5:C6"/>
    <mergeCell ref="D5:E5"/>
    <mergeCell ref="F5:G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3"/>
  <sheetViews>
    <sheetView topLeftCell="A13" zoomScaleNormal="100" workbookViewId="0">
      <selection activeCell="H36" sqref="H36"/>
    </sheetView>
  </sheetViews>
  <sheetFormatPr defaultRowHeight="15" x14ac:dyDescent="0.25"/>
  <cols>
    <col min="1" max="1" width="6.28515625" customWidth="1"/>
    <col min="2" max="2" width="37" customWidth="1"/>
    <col min="4" max="4" width="9.140625" customWidth="1"/>
    <col min="5" max="5" width="11.7109375" bestFit="1" customWidth="1"/>
    <col min="6" max="6" width="9.28515625" bestFit="1" customWidth="1"/>
    <col min="7" max="8" width="9.85546875" bestFit="1" customWidth="1"/>
  </cols>
  <sheetData>
    <row r="3" spans="1:8" x14ac:dyDescent="0.25">
      <c r="A3" t="s">
        <v>0</v>
      </c>
      <c r="C3" t="s">
        <v>216</v>
      </c>
    </row>
    <row r="5" spans="1:8" x14ac:dyDescent="0.25">
      <c r="A5" s="38" t="s">
        <v>1</v>
      </c>
      <c r="B5" s="38" t="s">
        <v>2</v>
      </c>
      <c r="C5" s="38" t="s">
        <v>3</v>
      </c>
      <c r="D5" s="40" t="s">
        <v>4</v>
      </c>
      <c r="E5" s="41"/>
      <c r="F5" s="40" t="s">
        <v>5</v>
      </c>
      <c r="G5" s="41"/>
      <c r="H5" s="37" t="s">
        <v>6</v>
      </c>
    </row>
    <row r="6" spans="1:8" x14ac:dyDescent="0.25">
      <c r="A6" s="39"/>
      <c r="B6" s="39"/>
      <c r="C6" s="39"/>
      <c r="D6" s="13" t="s">
        <v>8</v>
      </c>
      <c r="E6" s="13" t="s">
        <v>9</v>
      </c>
      <c r="F6" s="13" t="s">
        <v>8</v>
      </c>
      <c r="G6" s="13" t="s">
        <v>9</v>
      </c>
      <c r="H6" s="13" t="s">
        <v>8</v>
      </c>
    </row>
    <row r="7" spans="1:8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</row>
    <row r="8" spans="1:8" x14ac:dyDescent="0.25">
      <c r="A8" s="9">
        <v>1</v>
      </c>
      <c r="B8" s="13" t="s">
        <v>10</v>
      </c>
      <c r="C8" s="2" t="s">
        <v>32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30" x14ac:dyDescent="0.25">
      <c r="A9" s="9">
        <v>2</v>
      </c>
      <c r="B9" s="13" t="s">
        <v>11</v>
      </c>
      <c r="C9" s="2" t="s">
        <v>32</v>
      </c>
      <c r="D9" s="13"/>
      <c r="E9" s="13"/>
      <c r="F9" s="13"/>
      <c r="G9" s="13"/>
      <c r="H9" s="13"/>
    </row>
    <row r="10" spans="1:8" x14ac:dyDescent="0.25">
      <c r="A10" s="9" t="s">
        <v>106</v>
      </c>
      <c r="B10" s="13" t="s">
        <v>12</v>
      </c>
      <c r="C10" s="2" t="s">
        <v>32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30" x14ac:dyDescent="0.25">
      <c r="A11" s="9" t="s">
        <v>107</v>
      </c>
      <c r="B11" s="13" t="s">
        <v>13</v>
      </c>
      <c r="C11" s="2" t="s">
        <v>32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30" x14ac:dyDescent="0.25">
      <c r="A12" s="9" t="s">
        <v>108</v>
      </c>
      <c r="B12" s="13" t="s">
        <v>14</v>
      </c>
      <c r="C12" s="2" t="s">
        <v>32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30" x14ac:dyDescent="0.25">
      <c r="A13" s="9" t="s">
        <v>109</v>
      </c>
      <c r="B13" s="13" t="s">
        <v>15</v>
      </c>
      <c r="C13" s="2" t="s">
        <v>32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  <row r="14" spans="1:8" ht="18" customHeight="1" x14ac:dyDescent="0.25">
      <c r="A14" s="9" t="s">
        <v>110</v>
      </c>
      <c r="B14" s="13" t="s">
        <v>16</v>
      </c>
      <c r="C14" s="2" t="s">
        <v>32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</row>
    <row r="15" spans="1:8" ht="18" customHeight="1" x14ac:dyDescent="0.25">
      <c r="A15" s="9" t="s">
        <v>111</v>
      </c>
      <c r="B15" s="13" t="s">
        <v>17</v>
      </c>
      <c r="C15" s="2" t="s">
        <v>32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</row>
    <row r="16" spans="1:8" ht="18" customHeight="1" x14ac:dyDescent="0.25">
      <c r="A16" s="9" t="s">
        <v>112</v>
      </c>
      <c r="B16" s="13" t="s">
        <v>18</v>
      </c>
      <c r="C16" s="2" t="s">
        <v>32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</row>
    <row r="17" spans="1:8" ht="18" customHeight="1" x14ac:dyDescent="0.25">
      <c r="A17" s="9" t="s">
        <v>113</v>
      </c>
      <c r="B17" s="13" t="s">
        <v>19</v>
      </c>
      <c r="C17" s="2" t="s">
        <v>32</v>
      </c>
      <c r="D17" s="13"/>
      <c r="E17" s="13"/>
      <c r="F17" s="13"/>
      <c r="G17" s="13"/>
      <c r="H17" s="13"/>
    </row>
    <row r="18" spans="1:8" ht="18" customHeight="1" x14ac:dyDescent="0.25">
      <c r="A18" s="9" t="s">
        <v>114</v>
      </c>
      <c r="B18" s="13" t="s">
        <v>105</v>
      </c>
      <c r="C18" s="2" t="s">
        <v>32</v>
      </c>
      <c r="D18" s="13"/>
      <c r="E18" s="13"/>
      <c r="F18" s="13"/>
      <c r="G18" s="13"/>
      <c r="H18" s="13"/>
    </row>
    <row r="19" spans="1:8" ht="18" customHeight="1" x14ac:dyDescent="0.25">
      <c r="A19" s="9" t="s">
        <v>115</v>
      </c>
      <c r="B19" s="13" t="s">
        <v>20</v>
      </c>
      <c r="C19" s="2" t="s">
        <v>32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</row>
    <row r="20" spans="1:8" ht="18" customHeight="1" x14ac:dyDescent="0.25">
      <c r="A20" s="9" t="s">
        <v>116</v>
      </c>
      <c r="B20" s="13" t="s">
        <v>21</v>
      </c>
      <c r="C20" s="2" t="s">
        <v>32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</row>
    <row r="21" spans="1:8" ht="18" customHeight="1" x14ac:dyDescent="0.25">
      <c r="A21" s="9" t="s">
        <v>117</v>
      </c>
      <c r="B21" s="13" t="s">
        <v>22</v>
      </c>
      <c r="C21" s="2" t="s">
        <v>32</v>
      </c>
      <c r="D21" s="13"/>
      <c r="E21" s="7">
        <v>0</v>
      </c>
      <c r="F21" s="7"/>
      <c r="G21" s="7">
        <v>0</v>
      </c>
      <c r="H21" s="13"/>
    </row>
    <row r="22" spans="1:8" ht="18" customHeight="1" x14ac:dyDescent="0.25">
      <c r="A22" s="9" t="s">
        <v>118</v>
      </c>
      <c r="B22" s="13" t="s">
        <v>23</v>
      </c>
      <c r="C22" s="2" t="s">
        <v>32</v>
      </c>
      <c r="D22" s="13"/>
      <c r="E22" s="7">
        <v>0</v>
      </c>
      <c r="F22" s="7"/>
      <c r="G22" s="7">
        <v>0</v>
      </c>
      <c r="H22" s="13"/>
    </row>
    <row r="23" spans="1:8" ht="18" customHeight="1" x14ac:dyDescent="0.25">
      <c r="A23" s="9" t="s">
        <v>119</v>
      </c>
      <c r="B23" s="13" t="s">
        <v>24</v>
      </c>
      <c r="C23" s="2" t="s">
        <v>32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</row>
    <row r="24" spans="1:8" ht="30" x14ac:dyDescent="0.25">
      <c r="A24" s="9" t="s">
        <v>120</v>
      </c>
      <c r="B24" s="13" t="s">
        <v>25</v>
      </c>
      <c r="C24" s="2" t="s">
        <v>32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</row>
    <row r="25" spans="1:8" ht="18" customHeight="1" x14ac:dyDescent="0.25">
      <c r="A25" s="9" t="s">
        <v>121</v>
      </c>
      <c r="B25" s="13" t="s">
        <v>26</v>
      </c>
      <c r="C25" s="2" t="s">
        <v>32</v>
      </c>
      <c r="D25" s="7">
        <v>2</v>
      </c>
      <c r="E25" s="7">
        <v>1.5</v>
      </c>
      <c r="F25" s="7">
        <v>1.5</v>
      </c>
      <c r="G25" s="7">
        <v>0.87</v>
      </c>
      <c r="H25" s="7">
        <v>1.2</v>
      </c>
    </row>
    <row r="26" spans="1:8" ht="18" customHeight="1" x14ac:dyDescent="0.25">
      <c r="A26" s="9" t="s">
        <v>122</v>
      </c>
      <c r="B26" s="13" t="s">
        <v>101</v>
      </c>
      <c r="C26" s="2"/>
      <c r="D26" s="7">
        <v>2</v>
      </c>
      <c r="E26" s="7">
        <v>1.3</v>
      </c>
      <c r="F26" s="7">
        <v>1.5</v>
      </c>
      <c r="G26" s="7">
        <v>0.87</v>
      </c>
      <c r="H26" s="7">
        <v>1.2</v>
      </c>
    </row>
    <row r="27" spans="1:8" ht="18" customHeight="1" x14ac:dyDescent="0.25">
      <c r="A27" s="9" t="s">
        <v>123</v>
      </c>
      <c r="B27" s="13" t="s">
        <v>102</v>
      </c>
      <c r="C27" s="2"/>
      <c r="D27" s="7"/>
      <c r="E27" s="7"/>
      <c r="F27" s="7"/>
      <c r="G27" s="7"/>
      <c r="H27" s="7"/>
    </row>
    <row r="28" spans="1:8" ht="18" customHeight="1" x14ac:dyDescent="0.25">
      <c r="A28" s="9" t="s">
        <v>124</v>
      </c>
      <c r="B28" s="13" t="s">
        <v>103</v>
      </c>
      <c r="C28" s="2"/>
      <c r="D28" s="7"/>
      <c r="E28" s="7"/>
      <c r="F28" s="7"/>
      <c r="G28" s="7"/>
      <c r="H28" s="7"/>
    </row>
    <row r="29" spans="1:8" ht="30" x14ac:dyDescent="0.25">
      <c r="A29" s="9" t="s">
        <v>125</v>
      </c>
      <c r="B29" s="13" t="s">
        <v>27</v>
      </c>
      <c r="C29" s="2" t="s">
        <v>32</v>
      </c>
      <c r="D29" s="13"/>
      <c r="E29" s="13"/>
      <c r="F29" s="13"/>
      <c r="G29" s="13"/>
      <c r="H29" s="13"/>
    </row>
    <row r="30" spans="1:8" ht="30" x14ac:dyDescent="0.25">
      <c r="A30" s="9" t="s">
        <v>126</v>
      </c>
      <c r="B30" s="13" t="s">
        <v>28</v>
      </c>
      <c r="C30" s="2" t="s">
        <v>32</v>
      </c>
      <c r="D30" s="13"/>
      <c r="E30" s="13"/>
      <c r="F30" s="13"/>
      <c r="G30" s="13"/>
      <c r="H30" s="13"/>
    </row>
    <row r="31" spans="1:8" ht="30" x14ac:dyDescent="0.25">
      <c r="A31" s="9" t="s">
        <v>127</v>
      </c>
      <c r="B31" s="13" t="s">
        <v>29</v>
      </c>
      <c r="C31" s="2" t="s">
        <v>32</v>
      </c>
      <c r="D31" s="13">
        <v>0</v>
      </c>
      <c r="E31" s="7">
        <v>-0.7</v>
      </c>
      <c r="F31" s="13">
        <v>0</v>
      </c>
      <c r="G31" s="7">
        <v>-0.43000000000000005</v>
      </c>
      <c r="H31" s="8">
        <v>-0.30000000000000004</v>
      </c>
    </row>
    <row r="32" spans="1:8" ht="60" x14ac:dyDescent="0.25">
      <c r="A32" s="9" t="s">
        <v>128</v>
      </c>
      <c r="B32" s="13" t="s">
        <v>30</v>
      </c>
      <c r="C32" s="2" t="s">
        <v>32</v>
      </c>
      <c r="D32" s="13"/>
      <c r="E32" s="13"/>
      <c r="F32" s="13">
        <v>0</v>
      </c>
      <c r="G32" s="13"/>
      <c r="H32" s="13">
        <v>0</v>
      </c>
    </row>
    <row r="33" spans="1:8" x14ac:dyDescent="0.25">
      <c r="A33" s="9" t="s">
        <v>129</v>
      </c>
      <c r="B33" s="13" t="s">
        <v>31</v>
      </c>
      <c r="C33" s="2" t="s">
        <v>32</v>
      </c>
      <c r="D33" s="13"/>
      <c r="E33" s="11">
        <v>1.1538461538461537</v>
      </c>
      <c r="F33" s="11">
        <v>0.75</v>
      </c>
      <c r="G33" s="11">
        <v>0.57999999999999996</v>
      </c>
      <c r="H33" s="11">
        <v>0.79999999999999993</v>
      </c>
    </row>
  </sheetData>
  <mergeCells count="5">
    <mergeCell ref="A5:A6"/>
    <mergeCell ref="B5:B6"/>
    <mergeCell ref="C5:C6"/>
    <mergeCell ref="D5:E5"/>
    <mergeCell ref="F5:G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6"/>
  <sheetViews>
    <sheetView topLeftCell="A64" zoomScaleNormal="100" workbookViewId="0">
      <selection activeCell="K74" sqref="K74"/>
    </sheetView>
  </sheetViews>
  <sheetFormatPr defaultRowHeight="15" x14ac:dyDescent="0.25"/>
  <cols>
    <col min="1" max="1" width="6.42578125" customWidth="1"/>
    <col min="2" max="2" width="41.28515625" customWidth="1"/>
    <col min="4" max="4" width="10.85546875" customWidth="1"/>
    <col min="5" max="6" width="10.7109375" customWidth="1"/>
    <col min="7" max="7" width="14" customWidth="1"/>
  </cols>
  <sheetData>
    <row r="2" spans="1:7" x14ac:dyDescent="0.25">
      <c r="A2" t="s">
        <v>218</v>
      </c>
    </row>
    <row r="3" spans="1:7" x14ac:dyDescent="0.25">
      <c r="A3" t="s">
        <v>146</v>
      </c>
      <c r="B3" t="s">
        <v>147</v>
      </c>
    </row>
    <row r="5" spans="1:7" x14ac:dyDescent="0.25">
      <c r="A5" s="38" t="s">
        <v>1</v>
      </c>
      <c r="B5" s="38" t="s">
        <v>2</v>
      </c>
      <c r="C5" s="38" t="s">
        <v>3</v>
      </c>
      <c r="D5" s="40" t="s">
        <v>5</v>
      </c>
      <c r="E5" s="41"/>
      <c r="F5" s="32" t="s">
        <v>6</v>
      </c>
      <c r="G5" s="33">
        <v>2015</v>
      </c>
    </row>
    <row r="6" spans="1:7" ht="45.75" customHeight="1" x14ac:dyDescent="0.25">
      <c r="A6" s="39"/>
      <c r="B6" s="39"/>
      <c r="C6" s="39"/>
      <c r="D6" s="1" t="s">
        <v>8</v>
      </c>
      <c r="E6" s="1" t="s">
        <v>9</v>
      </c>
      <c r="F6" s="1" t="s">
        <v>8</v>
      </c>
      <c r="G6" s="15" t="s">
        <v>217</v>
      </c>
    </row>
    <row r="7" spans="1:7" x14ac:dyDescent="0.25">
      <c r="A7" s="1">
        <v>1</v>
      </c>
      <c r="B7" s="1">
        <v>2</v>
      </c>
      <c r="C7" s="1">
        <v>3</v>
      </c>
      <c r="D7" s="27">
        <v>4</v>
      </c>
      <c r="E7" s="27">
        <v>5</v>
      </c>
      <c r="F7" s="27">
        <v>6</v>
      </c>
      <c r="G7" s="27">
        <v>7</v>
      </c>
    </row>
    <row r="8" spans="1:7" x14ac:dyDescent="0.25">
      <c r="A8" s="1">
        <v>1</v>
      </c>
      <c r="B8" s="1" t="s">
        <v>33</v>
      </c>
      <c r="C8" s="10" t="s">
        <v>130</v>
      </c>
      <c r="D8" s="8">
        <v>45950.107754399993</v>
      </c>
      <c r="E8" s="8">
        <v>38467.914703399998</v>
      </c>
      <c r="F8" s="8">
        <v>47505.066476</v>
      </c>
      <c r="G8" s="8">
        <v>52537.935648271996</v>
      </c>
    </row>
    <row r="9" spans="1:7" ht="30" x14ac:dyDescent="0.25">
      <c r="A9" s="1">
        <v>1.1000000000000001</v>
      </c>
      <c r="B9" s="1" t="s">
        <v>34</v>
      </c>
      <c r="C9" s="18" t="s">
        <v>130</v>
      </c>
      <c r="D9" s="8">
        <v>3146.85</v>
      </c>
      <c r="E9" s="8">
        <v>2948.8884333999999</v>
      </c>
      <c r="F9" s="8">
        <v>4035</v>
      </c>
      <c r="G9" s="8">
        <v>3661.14</v>
      </c>
    </row>
    <row r="10" spans="1:7" x14ac:dyDescent="0.25">
      <c r="A10" s="1">
        <v>1.2</v>
      </c>
      <c r="B10" s="1" t="s">
        <v>35</v>
      </c>
      <c r="C10" s="18" t="s">
        <v>130</v>
      </c>
      <c r="D10" s="8">
        <v>0</v>
      </c>
      <c r="E10" s="8">
        <v>0</v>
      </c>
      <c r="F10" s="8">
        <v>0</v>
      </c>
      <c r="G10" s="8">
        <v>0</v>
      </c>
    </row>
    <row r="11" spans="1:7" x14ac:dyDescent="0.25">
      <c r="A11" s="1">
        <v>1.3</v>
      </c>
      <c r="B11" s="1" t="s">
        <v>36</v>
      </c>
      <c r="C11" s="18" t="s">
        <v>130</v>
      </c>
      <c r="D11" s="8">
        <v>2563.0369999999998</v>
      </c>
      <c r="E11" s="8">
        <v>2646.1634334</v>
      </c>
      <c r="F11" s="8">
        <v>2916.63</v>
      </c>
      <c r="G11" s="8">
        <v>3271.64</v>
      </c>
    </row>
    <row r="12" spans="1:7" ht="30" x14ac:dyDescent="0.25">
      <c r="A12" s="1">
        <v>1.4</v>
      </c>
      <c r="B12" s="1" t="s">
        <v>37</v>
      </c>
      <c r="C12" s="18" t="s">
        <v>130</v>
      </c>
      <c r="D12" s="8">
        <v>583.81299999999999</v>
      </c>
      <c r="E12" s="8">
        <v>302.72500000000002</v>
      </c>
      <c r="F12" s="8">
        <v>1118.3699999999999</v>
      </c>
      <c r="G12" s="8">
        <v>389.5</v>
      </c>
    </row>
    <row r="13" spans="1:7" x14ac:dyDescent="0.25">
      <c r="A13" s="1">
        <v>1.5</v>
      </c>
      <c r="B13" s="1" t="s">
        <v>38</v>
      </c>
      <c r="C13" s="18" t="s">
        <v>130</v>
      </c>
      <c r="D13" s="8">
        <v>11352</v>
      </c>
      <c r="E13" s="8">
        <v>8894.49</v>
      </c>
      <c r="F13" s="8">
        <v>11564.11</v>
      </c>
      <c r="G13" s="8">
        <v>12509.721625</v>
      </c>
    </row>
    <row r="14" spans="1:7" x14ac:dyDescent="0.25">
      <c r="A14" s="1" t="s">
        <v>153</v>
      </c>
      <c r="B14" s="1" t="s">
        <v>132</v>
      </c>
      <c r="C14" s="18" t="s">
        <v>130</v>
      </c>
      <c r="D14" s="8">
        <v>11352</v>
      </c>
      <c r="E14" s="8">
        <v>8894.49</v>
      </c>
      <c r="F14" s="8">
        <v>11564.11</v>
      </c>
      <c r="G14" s="8">
        <v>12509.721625</v>
      </c>
    </row>
    <row r="15" spans="1:7" ht="75" x14ac:dyDescent="0.25">
      <c r="A15" s="1">
        <v>1.6</v>
      </c>
      <c r="B15" s="1" t="s">
        <v>150</v>
      </c>
      <c r="C15" s="18" t="s">
        <v>130</v>
      </c>
      <c r="D15" s="8">
        <v>169</v>
      </c>
      <c r="E15" s="8">
        <v>119.7</v>
      </c>
      <c r="F15" s="8">
        <v>0</v>
      </c>
      <c r="G15" s="8">
        <v>378</v>
      </c>
    </row>
    <row r="16" spans="1:7" ht="45" x14ac:dyDescent="0.25">
      <c r="A16" s="1">
        <v>1.7</v>
      </c>
      <c r="B16" s="1" t="s">
        <v>40</v>
      </c>
      <c r="C16" s="18" t="s">
        <v>130</v>
      </c>
      <c r="D16" s="8">
        <v>25116.2877544</v>
      </c>
      <c r="E16" s="8">
        <v>24697.026270000002</v>
      </c>
      <c r="F16" s="8">
        <v>30208.896475999998</v>
      </c>
      <c r="G16" s="8">
        <v>34126.539503271997</v>
      </c>
    </row>
    <row r="17" spans="1:7" ht="30" x14ac:dyDescent="0.25">
      <c r="A17" s="1" t="s">
        <v>154</v>
      </c>
      <c r="B17" s="1" t="s">
        <v>42</v>
      </c>
      <c r="C17" s="18" t="s">
        <v>130</v>
      </c>
      <c r="D17" s="8">
        <v>19278.698</v>
      </c>
      <c r="E17" s="8">
        <v>19597.24307</v>
      </c>
      <c r="F17" s="8">
        <v>23187.67</v>
      </c>
      <c r="G17" s="8">
        <v>26194.764739999999</v>
      </c>
    </row>
    <row r="18" spans="1:7" ht="30" x14ac:dyDescent="0.25">
      <c r="A18" s="1" t="s">
        <v>155</v>
      </c>
      <c r="B18" s="1" t="s">
        <v>41</v>
      </c>
      <c r="C18" s="18" t="s">
        <v>130</v>
      </c>
      <c r="D18" s="8">
        <v>5837.5897543999999</v>
      </c>
      <c r="E18" s="8">
        <v>5099.7831999999999</v>
      </c>
      <c r="F18" s="8">
        <v>7021.2264759999998</v>
      </c>
      <c r="G18" s="8">
        <v>7931.7747632720002</v>
      </c>
    </row>
    <row r="19" spans="1:7" ht="30" x14ac:dyDescent="0.25">
      <c r="A19" s="1">
        <v>1.8</v>
      </c>
      <c r="B19" s="1" t="s">
        <v>43</v>
      </c>
      <c r="C19" s="18" t="s">
        <v>130</v>
      </c>
      <c r="D19" s="8"/>
      <c r="E19" s="8"/>
      <c r="F19" s="8"/>
      <c r="G19" s="8"/>
    </row>
    <row r="20" spans="1:7" x14ac:dyDescent="0.25">
      <c r="A20" s="1">
        <v>1.9</v>
      </c>
      <c r="B20" s="1" t="s">
        <v>44</v>
      </c>
      <c r="C20" s="18" t="s">
        <v>130</v>
      </c>
      <c r="D20" s="8">
        <v>6087.9699999999966</v>
      </c>
      <c r="E20" s="8">
        <v>1612.4099999999999</v>
      </c>
      <c r="F20" s="8">
        <v>1599.2599999999998</v>
      </c>
      <c r="G20" s="8">
        <v>1645.875</v>
      </c>
    </row>
    <row r="21" spans="1:7" hidden="1" x14ac:dyDescent="0.25">
      <c r="A21" s="24"/>
      <c r="B21" s="24"/>
      <c r="C21" s="25"/>
      <c r="D21" s="8">
        <v>963.2</v>
      </c>
      <c r="E21" s="8">
        <v>782.1</v>
      </c>
      <c r="F21" s="8">
        <v>1208.8999999999999</v>
      </c>
      <c r="G21" s="8">
        <v>1100</v>
      </c>
    </row>
    <row r="22" spans="1:7" x14ac:dyDescent="0.25">
      <c r="A22" s="8">
        <v>1.1000000000000001</v>
      </c>
      <c r="B22" s="1" t="s">
        <v>45</v>
      </c>
      <c r="C22" s="18" t="s">
        <v>130</v>
      </c>
      <c r="D22" s="8">
        <v>78</v>
      </c>
      <c r="E22" s="8">
        <v>195.4</v>
      </c>
      <c r="F22" s="8">
        <v>97.8</v>
      </c>
      <c r="G22" s="8">
        <v>216.65952000000004</v>
      </c>
    </row>
    <row r="23" spans="1:7" ht="30" x14ac:dyDescent="0.25">
      <c r="A23" s="1" t="s">
        <v>210</v>
      </c>
      <c r="B23" s="1" t="s">
        <v>151</v>
      </c>
      <c r="C23" s="18" t="s">
        <v>130</v>
      </c>
      <c r="D23" s="8"/>
      <c r="E23" s="8"/>
      <c r="F23" s="8"/>
      <c r="G23" s="8"/>
    </row>
    <row r="24" spans="1:7" x14ac:dyDescent="0.25">
      <c r="A24" s="1" t="s">
        <v>211</v>
      </c>
      <c r="B24" s="1" t="s">
        <v>46</v>
      </c>
      <c r="C24" s="18" t="s">
        <v>130</v>
      </c>
      <c r="D24" s="8"/>
      <c r="E24" s="8"/>
      <c r="F24" s="8"/>
      <c r="G24" s="8"/>
    </row>
    <row r="25" spans="1:7" x14ac:dyDescent="0.25">
      <c r="A25" s="1" t="s">
        <v>212</v>
      </c>
      <c r="B25" s="1" t="s">
        <v>47</v>
      </c>
      <c r="C25" s="18" t="s">
        <v>130</v>
      </c>
      <c r="D25" s="8">
        <v>78</v>
      </c>
      <c r="E25" s="8">
        <v>195.4</v>
      </c>
      <c r="F25" s="8">
        <v>97.8</v>
      </c>
      <c r="G25" s="8">
        <v>216.65952000000004</v>
      </c>
    </row>
    <row r="26" spans="1:7" ht="30" x14ac:dyDescent="0.25">
      <c r="A26" s="1" t="s">
        <v>213</v>
      </c>
      <c r="B26" s="1" t="s">
        <v>48</v>
      </c>
      <c r="C26" s="18" t="s">
        <v>130</v>
      </c>
      <c r="D26" s="8"/>
      <c r="E26" s="8"/>
      <c r="F26" s="8"/>
      <c r="G26" s="8"/>
    </row>
    <row r="27" spans="1:7" x14ac:dyDescent="0.25">
      <c r="A27" s="1">
        <v>2</v>
      </c>
      <c r="B27" s="1" t="s">
        <v>49</v>
      </c>
      <c r="C27" s="18" t="s">
        <v>130</v>
      </c>
      <c r="D27" s="8">
        <v>3169.58</v>
      </c>
      <c r="E27" s="8">
        <v>2058.6</v>
      </c>
      <c r="F27" s="8">
        <v>2252.5500000000002</v>
      </c>
      <c r="G27" s="8">
        <v>1298.8090099999999</v>
      </c>
    </row>
    <row r="28" spans="1:7" ht="60" x14ac:dyDescent="0.25">
      <c r="A28" s="1">
        <v>2.1</v>
      </c>
      <c r="B28" s="1" t="s">
        <v>209</v>
      </c>
      <c r="C28" s="18" t="s">
        <v>130</v>
      </c>
      <c r="D28" s="8">
        <v>3169.58</v>
      </c>
      <c r="E28" s="8">
        <v>2058.6</v>
      </c>
      <c r="F28" s="8">
        <v>2252.5500000000002</v>
      </c>
      <c r="G28" s="8">
        <v>1298.8090099999999</v>
      </c>
    </row>
    <row r="29" spans="1:7" ht="45" x14ac:dyDescent="0.25">
      <c r="A29" s="1">
        <v>2.2000000000000002</v>
      </c>
      <c r="B29" s="1" t="s">
        <v>50</v>
      </c>
      <c r="C29" s="18" t="s">
        <v>130</v>
      </c>
      <c r="D29" s="8"/>
      <c r="E29" s="8"/>
      <c r="F29" s="8"/>
      <c r="G29" s="8"/>
    </row>
    <row r="30" spans="1:7" ht="30" x14ac:dyDescent="0.25">
      <c r="A30" s="1" t="s">
        <v>156</v>
      </c>
      <c r="B30" s="1" t="s">
        <v>51</v>
      </c>
      <c r="C30" s="18" t="s">
        <v>130</v>
      </c>
      <c r="D30" s="8"/>
      <c r="E30" s="8"/>
      <c r="F30" s="8"/>
      <c r="G30" s="8"/>
    </row>
    <row r="31" spans="1:7" ht="30" x14ac:dyDescent="0.25">
      <c r="A31" s="1" t="s">
        <v>157</v>
      </c>
      <c r="B31" s="1" t="s">
        <v>52</v>
      </c>
      <c r="C31" s="18" t="s">
        <v>130</v>
      </c>
      <c r="D31" s="8"/>
      <c r="E31" s="8"/>
      <c r="F31" s="8"/>
      <c r="G31" s="8"/>
    </row>
    <row r="32" spans="1:7" x14ac:dyDescent="0.25">
      <c r="A32" s="1">
        <v>3</v>
      </c>
      <c r="B32" s="1" t="s">
        <v>53</v>
      </c>
      <c r="C32" s="18" t="s">
        <v>130</v>
      </c>
      <c r="D32" s="8">
        <v>7609.983196967999</v>
      </c>
      <c r="E32" s="8">
        <v>7057.8302456200008</v>
      </c>
      <c r="F32" s="8">
        <v>8258.018</v>
      </c>
      <c r="G32" s="8">
        <v>10806.597008280001</v>
      </c>
    </row>
    <row r="33" spans="1:7" ht="30" x14ac:dyDescent="0.25">
      <c r="A33" s="1">
        <v>3.1</v>
      </c>
      <c r="B33" s="1" t="s">
        <v>54</v>
      </c>
      <c r="C33" s="18" t="s">
        <v>130</v>
      </c>
      <c r="D33" s="8">
        <v>872.83498679999991</v>
      </c>
      <c r="E33" s="8">
        <v>551.50490000000002</v>
      </c>
      <c r="F33" s="8">
        <v>457.14</v>
      </c>
      <c r="G33" s="8">
        <v>914.65704000000005</v>
      </c>
    </row>
    <row r="34" spans="1:7" x14ac:dyDescent="0.25">
      <c r="A34" s="1" t="s">
        <v>158</v>
      </c>
      <c r="B34" s="1" t="s">
        <v>137</v>
      </c>
      <c r="C34" s="18" t="s">
        <v>130</v>
      </c>
      <c r="D34" s="8">
        <v>373.06781399999994</v>
      </c>
      <c r="E34" s="8">
        <v>169.67823999999999</v>
      </c>
      <c r="F34" s="8">
        <v>284.61</v>
      </c>
      <c r="G34" s="8">
        <v>281.40710400000006</v>
      </c>
    </row>
    <row r="35" spans="1:7" x14ac:dyDescent="0.25">
      <c r="A35" s="1" t="s">
        <v>159</v>
      </c>
      <c r="B35" s="1" t="s">
        <v>57</v>
      </c>
      <c r="C35" s="18" t="s">
        <v>130</v>
      </c>
      <c r="D35" s="8">
        <v>0</v>
      </c>
      <c r="E35" s="8">
        <v>0</v>
      </c>
      <c r="F35" s="8">
        <v>0</v>
      </c>
      <c r="G35" s="8">
        <v>0</v>
      </c>
    </row>
    <row r="36" spans="1:7" x14ac:dyDescent="0.25">
      <c r="A36" s="1" t="s">
        <v>160</v>
      </c>
      <c r="B36" s="1" t="s">
        <v>55</v>
      </c>
      <c r="C36" s="18" t="s">
        <v>130</v>
      </c>
      <c r="D36" s="8">
        <v>35.029004399999998</v>
      </c>
      <c r="E36" s="8">
        <v>62.211980000000004</v>
      </c>
      <c r="F36" s="8">
        <v>0</v>
      </c>
      <c r="G36" s="8">
        <v>103.17700800000001</v>
      </c>
    </row>
    <row r="37" spans="1:7" x14ac:dyDescent="0.25">
      <c r="A37" s="1" t="s">
        <v>161</v>
      </c>
      <c r="B37" s="1" t="s">
        <v>56</v>
      </c>
      <c r="C37" s="18" t="s">
        <v>130</v>
      </c>
      <c r="D37" s="8">
        <v>0</v>
      </c>
      <c r="E37" s="8">
        <v>10.123999999999999</v>
      </c>
      <c r="F37" s="8">
        <v>28.17</v>
      </c>
      <c r="G37" s="8">
        <v>16.790400000000002</v>
      </c>
    </row>
    <row r="38" spans="1:7" ht="30" x14ac:dyDescent="0.25">
      <c r="A38" s="1" t="s">
        <v>162</v>
      </c>
      <c r="B38" s="1" t="s">
        <v>133</v>
      </c>
      <c r="C38" s="18" t="s">
        <v>130</v>
      </c>
      <c r="D38" s="8">
        <v>242.67067079999998</v>
      </c>
      <c r="E38" s="8">
        <v>107.61812</v>
      </c>
      <c r="F38" s="8">
        <v>74.349999999999994</v>
      </c>
      <c r="G38" s="8">
        <v>178.48195200000004</v>
      </c>
    </row>
    <row r="39" spans="1:7" x14ac:dyDescent="0.25">
      <c r="A39" s="1" t="s">
        <v>163</v>
      </c>
      <c r="B39" s="1" t="s">
        <v>152</v>
      </c>
      <c r="C39" s="18" t="s">
        <v>130</v>
      </c>
      <c r="D39" s="8">
        <v>222.06749759999997</v>
      </c>
      <c r="E39" s="8">
        <v>201.87255999999999</v>
      </c>
      <c r="F39" s="8">
        <v>70.010000000000005</v>
      </c>
      <c r="G39" s="8">
        <v>334.80057600000004</v>
      </c>
    </row>
    <row r="40" spans="1:7" x14ac:dyDescent="0.25">
      <c r="A40" s="1" t="s">
        <v>164</v>
      </c>
      <c r="B40" s="1" t="s">
        <v>135</v>
      </c>
      <c r="C40" s="18" t="s">
        <v>130</v>
      </c>
      <c r="D40" s="8">
        <v>0</v>
      </c>
      <c r="E40" s="8">
        <v>0</v>
      </c>
      <c r="F40" s="8">
        <v>0</v>
      </c>
      <c r="G40" s="8">
        <v>0</v>
      </c>
    </row>
    <row r="41" spans="1:7" ht="45" x14ac:dyDescent="0.25">
      <c r="A41" s="1">
        <v>3.2</v>
      </c>
      <c r="B41" s="1" t="s">
        <v>60</v>
      </c>
      <c r="C41" s="18" t="s">
        <v>130</v>
      </c>
      <c r="D41" s="8">
        <v>6272.294199768</v>
      </c>
      <c r="E41" s="8">
        <v>5618.6789056200014</v>
      </c>
      <c r="F41" s="8">
        <v>7098.28</v>
      </c>
      <c r="G41" s="8">
        <v>8175.7931842800008</v>
      </c>
    </row>
    <row r="42" spans="1:7" ht="30" x14ac:dyDescent="0.25">
      <c r="A42" s="1" t="s">
        <v>165</v>
      </c>
      <c r="B42" s="1" t="s">
        <v>61</v>
      </c>
      <c r="C42" s="18" t="s">
        <v>130</v>
      </c>
      <c r="D42" s="8">
        <v>4814.4720600000001</v>
      </c>
      <c r="E42" s="8">
        <v>4312.7716500000006</v>
      </c>
      <c r="F42" s="8">
        <v>5451.83</v>
      </c>
      <c r="G42" s="8">
        <v>6275.5551000000005</v>
      </c>
    </row>
    <row r="43" spans="1:7" x14ac:dyDescent="0.25">
      <c r="A43" s="1" t="s">
        <v>166</v>
      </c>
      <c r="B43" s="1" t="s">
        <v>62</v>
      </c>
      <c r="C43" s="18" t="s">
        <v>130</v>
      </c>
      <c r="D43" s="8">
        <v>1457.8221397680002</v>
      </c>
      <c r="E43" s="8">
        <v>1305.9072556200003</v>
      </c>
      <c r="F43" s="8">
        <v>1646.45</v>
      </c>
      <c r="G43" s="8">
        <v>1900.2380842800003</v>
      </c>
    </row>
    <row r="44" spans="1:7" ht="75" x14ac:dyDescent="0.25">
      <c r="A44" s="1">
        <v>3.3</v>
      </c>
      <c r="B44" s="1" t="s">
        <v>136</v>
      </c>
      <c r="C44" s="18" t="s">
        <v>130</v>
      </c>
      <c r="D44" s="8">
        <v>0</v>
      </c>
      <c r="E44" s="8">
        <v>0</v>
      </c>
      <c r="F44" s="8">
        <v>0</v>
      </c>
      <c r="G44" s="8">
        <v>0</v>
      </c>
    </row>
    <row r="45" spans="1:7" x14ac:dyDescent="0.25">
      <c r="A45" s="1">
        <v>3.4</v>
      </c>
      <c r="B45" s="1" t="s">
        <v>64</v>
      </c>
      <c r="C45" s="18" t="s">
        <v>130</v>
      </c>
      <c r="D45" s="8">
        <v>134.69999999999999</v>
      </c>
      <c r="E45" s="8">
        <v>166.33732000000001</v>
      </c>
      <c r="F45" s="8">
        <v>130.36000000000001</v>
      </c>
      <c r="G45" s="8">
        <v>275.86627200000004</v>
      </c>
    </row>
    <row r="46" spans="1:7" x14ac:dyDescent="0.25">
      <c r="A46" s="1">
        <v>3.5</v>
      </c>
      <c r="B46" s="1" t="s">
        <v>65</v>
      </c>
      <c r="C46" s="18" t="s">
        <v>130</v>
      </c>
      <c r="D46" s="8">
        <v>6.6240071999999994</v>
      </c>
      <c r="E46" s="8">
        <v>5.2138600000000004</v>
      </c>
      <c r="F46" s="8">
        <v>0</v>
      </c>
      <c r="G46" s="8">
        <v>8.647056000000001</v>
      </c>
    </row>
    <row r="47" spans="1:7" x14ac:dyDescent="0.25">
      <c r="A47" s="1">
        <v>3.6</v>
      </c>
      <c r="B47" s="1" t="s">
        <v>170</v>
      </c>
      <c r="C47" s="18" t="s">
        <v>130</v>
      </c>
      <c r="D47" s="8">
        <v>40.067323199999997</v>
      </c>
      <c r="E47" s="8">
        <v>46.013580000000005</v>
      </c>
      <c r="F47" s="8">
        <v>30.218</v>
      </c>
      <c r="G47" s="8">
        <v>76.312368000000006</v>
      </c>
    </row>
    <row r="48" spans="1:7" x14ac:dyDescent="0.25">
      <c r="A48" s="1">
        <v>3.7</v>
      </c>
      <c r="B48" s="1" t="s">
        <v>67</v>
      </c>
      <c r="C48" s="18" t="s">
        <v>130</v>
      </c>
      <c r="D48" s="8">
        <v>283.46267999999998</v>
      </c>
      <c r="E48" s="8">
        <v>670.08168000000012</v>
      </c>
      <c r="F48" s="8">
        <v>542.02</v>
      </c>
      <c r="G48" s="8">
        <v>1355.3210880000004</v>
      </c>
    </row>
    <row r="49" spans="1:7" ht="30" x14ac:dyDescent="0.25">
      <c r="A49" s="1" t="s">
        <v>214</v>
      </c>
      <c r="B49" s="1" t="s">
        <v>68</v>
      </c>
      <c r="C49" s="18" t="s">
        <v>130</v>
      </c>
      <c r="D49" s="8"/>
      <c r="E49" s="8"/>
      <c r="F49" s="8"/>
      <c r="G49" s="8"/>
    </row>
    <row r="50" spans="1:7" x14ac:dyDescent="0.25">
      <c r="A50" s="1" t="s">
        <v>215</v>
      </c>
      <c r="B50" s="1" t="s">
        <v>69</v>
      </c>
      <c r="C50" s="18" t="s">
        <v>130</v>
      </c>
      <c r="D50" s="8"/>
      <c r="E50" s="8"/>
      <c r="F50" s="8"/>
      <c r="G50" s="8"/>
    </row>
    <row r="51" spans="1:7" ht="30" x14ac:dyDescent="0.25">
      <c r="A51" s="1">
        <v>6</v>
      </c>
      <c r="B51" s="1" t="s">
        <v>70</v>
      </c>
      <c r="C51" s="18" t="s">
        <v>130</v>
      </c>
      <c r="D51" s="8"/>
      <c r="E51" s="8"/>
      <c r="F51" s="8"/>
      <c r="G51" s="8"/>
    </row>
    <row r="52" spans="1:7" ht="30" x14ac:dyDescent="0.25">
      <c r="A52" s="1">
        <v>7</v>
      </c>
      <c r="B52" s="1" t="s">
        <v>71</v>
      </c>
      <c r="C52" s="18" t="s">
        <v>130</v>
      </c>
      <c r="D52" s="8"/>
      <c r="E52" s="8"/>
      <c r="F52" s="8"/>
      <c r="G52" s="8"/>
    </row>
    <row r="53" spans="1:7" x14ac:dyDescent="0.25">
      <c r="A53" s="1">
        <v>8</v>
      </c>
      <c r="B53" s="1" t="s">
        <v>72</v>
      </c>
      <c r="C53" s="18" t="s">
        <v>130</v>
      </c>
      <c r="D53" s="8">
        <v>1994</v>
      </c>
      <c r="E53" s="8">
        <v>1880.7536795999999</v>
      </c>
      <c r="F53" s="8">
        <v>1754.02</v>
      </c>
      <c r="G53" s="8">
        <v>1877.478298</v>
      </c>
    </row>
    <row r="54" spans="1:7" ht="60" x14ac:dyDescent="0.25">
      <c r="A54" s="1">
        <v>8.1</v>
      </c>
      <c r="B54" s="1" t="s">
        <v>142</v>
      </c>
      <c r="C54" s="18" t="s">
        <v>130</v>
      </c>
      <c r="D54" s="8">
        <v>1994</v>
      </c>
      <c r="E54" s="8">
        <v>1880.7536795999999</v>
      </c>
      <c r="F54" s="8">
        <v>1754.02</v>
      </c>
      <c r="G54" s="8">
        <v>1877.478298</v>
      </c>
    </row>
    <row r="55" spans="1:7" ht="38.25" customHeight="1" x14ac:dyDescent="0.25">
      <c r="A55" s="1">
        <v>9</v>
      </c>
      <c r="B55" s="1" t="s">
        <v>73</v>
      </c>
      <c r="C55" s="18" t="s">
        <v>130</v>
      </c>
      <c r="D55" s="8">
        <v>0</v>
      </c>
      <c r="E55" s="8">
        <v>0</v>
      </c>
      <c r="F55" s="8">
        <v>0</v>
      </c>
      <c r="G55" s="8">
        <v>0</v>
      </c>
    </row>
    <row r="56" spans="1:7" x14ac:dyDescent="0.25">
      <c r="A56" s="1">
        <v>9.1</v>
      </c>
      <c r="B56" s="1" t="s">
        <v>74</v>
      </c>
      <c r="C56" s="18" t="s">
        <v>130</v>
      </c>
      <c r="D56" s="8"/>
      <c r="E56" s="8"/>
      <c r="F56" s="8"/>
      <c r="G56" s="8"/>
    </row>
    <row r="57" spans="1:7" x14ac:dyDescent="0.25">
      <c r="A57" s="1">
        <v>9.1999999999999993</v>
      </c>
      <c r="B57" s="1" t="s">
        <v>75</v>
      </c>
      <c r="C57" s="18" t="s">
        <v>130</v>
      </c>
      <c r="D57" s="8"/>
      <c r="E57" s="8"/>
      <c r="F57" s="8"/>
      <c r="G57" s="8"/>
    </row>
    <row r="58" spans="1:7" x14ac:dyDescent="0.25">
      <c r="A58" s="1">
        <v>9.3000000000000007</v>
      </c>
      <c r="B58" s="1" t="s">
        <v>76</v>
      </c>
      <c r="C58" s="18" t="s">
        <v>130</v>
      </c>
      <c r="D58" s="8"/>
      <c r="E58" s="8"/>
      <c r="F58" s="8"/>
      <c r="G58" s="8"/>
    </row>
    <row r="59" spans="1:7" x14ac:dyDescent="0.25">
      <c r="A59" s="1">
        <v>9.4</v>
      </c>
      <c r="B59" s="1" t="s">
        <v>77</v>
      </c>
      <c r="C59" s="18" t="s">
        <v>130</v>
      </c>
      <c r="D59" s="8"/>
      <c r="E59" s="8"/>
      <c r="F59" s="8"/>
      <c r="G59" s="8"/>
    </row>
    <row r="60" spans="1:7" ht="30" x14ac:dyDescent="0.25">
      <c r="A60" s="1">
        <v>10</v>
      </c>
      <c r="B60" s="1" t="s">
        <v>78</v>
      </c>
      <c r="C60" s="18" t="s">
        <v>130</v>
      </c>
      <c r="D60" s="8">
        <v>1429.33</v>
      </c>
      <c r="E60" s="8">
        <v>885.14</v>
      </c>
      <c r="F60" s="8">
        <v>956.83999999999992</v>
      </c>
      <c r="G60" s="8">
        <v>843.20799999999997</v>
      </c>
    </row>
    <row r="61" spans="1:7" x14ac:dyDescent="0.25">
      <c r="A61" s="1">
        <v>10.1</v>
      </c>
      <c r="B61" s="1" t="s">
        <v>79</v>
      </c>
      <c r="C61" s="18" t="s">
        <v>130</v>
      </c>
      <c r="D61" s="8"/>
      <c r="E61" s="8"/>
      <c r="F61" s="8"/>
      <c r="G61" s="8"/>
    </row>
    <row r="62" spans="1:7" x14ac:dyDescent="0.25">
      <c r="A62" s="1">
        <v>10.199999999999999</v>
      </c>
      <c r="B62" s="1" t="s">
        <v>80</v>
      </c>
      <c r="C62" s="18" t="s">
        <v>130</v>
      </c>
      <c r="D62" s="8">
        <v>453.6</v>
      </c>
      <c r="E62" s="8">
        <v>9.5399999999999991</v>
      </c>
      <c r="F62" s="8">
        <v>20.76</v>
      </c>
      <c r="G62" s="8">
        <v>10</v>
      </c>
    </row>
    <row r="63" spans="1:7" ht="30" x14ac:dyDescent="0.25">
      <c r="A63" s="1">
        <v>10.3</v>
      </c>
      <c r="B63" s="1" t="s">
        <v>81</v>
      </c>
      <c r="C63" s="18" t="s">
        <v>130</v>
      </c>
      <c r="D63" s="8">
        <v>157.72999999999999</v>
      </c>
      <c r="E63" s="8">
        <v>112.3</v>
      </c>
      <c r="F63" s="8">
        <v>176.18</v>
      </c>
      <c r="G63" s="8">
        <v>105.258</v>
      </c>
    </row>
    <row r="64" spans="1:7" ht="30" x14ac:dyDescent="0.25">
      <c r="A64" s="1">
        <v>10.4</v>
      </c>
      <c r="B64" s="1" t="s">
        <v>82</v>
      </c>
      <c r="C64" s="18" t="s">
        <v>130</v>
      </c>
      <c r="D64" s="8">
        <v>724.5</v>
      </c>
      <c r="E64" s="8">
        <v>710.5</v>
      </c>
      <c r="F64" s="8">
        <v>691.42</v>
      </c>
      <c r="G64" s="8">
        <v>675.6</v>
      </c>
    </row>
    <row r="65" spans="1:9" x14ac:dyDescent="0.25">
      <c r="A65" s="1">
        <v>10.5</v>
      </c>
      <c r="B65" s="1" t="s">
        <v>83</v>
      </c>
      <c r="C65" s="18" t="s">
        <v>130</v>
      </c>
      <c r="D65" s="8">
        <v>93.5</v>
      </c>
      <c r="E65" s="8">
        <v>28.8</v>
      </c>
      <c r="F65" s="8">
        <v>68.48</v>
      </c>
      <c r="G65" s="8">
        <v>28.8</v>
      </c>
    </row>
    <row r="66" spans="1:9" x14ac:dyDescent="0.25">
      <c r="A66" s="1">
        <v>10.6</v>
      </c>
      <c r="B66" s="1" t="s">
        <v>84</v>
      </c>
      <c r="C66" s="18" t="s">
        <v>130</v>
      </c>
      <c r="D66" s="8">
        <v>0</v>
      </c>
      <c r="E66" s="8">
        <v>24</v>
      </c>
      <c r="F66" s="8">
        <v>0</v>
      </c>
      <c r="G66" s="8">
        <v>23.55</v>
      </c>
    </row>
    <row r="67" spans="1:9" ht="45" x14ac:dyDescent="0.25">
      <c r="A67" s="1">
        <v>10.7</v>
      </c>
      <c r="B67" s="1" t="s">
        <v>85</v>
      </c>
      <c r="C67" s="18" t="s">
        <v>130</v>
      </c>
      <c r="D67" s="8"/>
      <c r="E67" s="8"/>
      <c r="F67" s="8"/>
      <c r="G67" s="8"/>
    </row>
    <row r="68" spans="1:9" x14ac:dyDescent="0.25">
      <c r="A68" s="47">
        <v>11</v>
      </c>
      <c r="B68" s="47" t="s">
        <v>145</v>
      </c>
      <c r="C68" s="48" t="s">
        <v>130</v>
      </c>
      <c r="D68" s="49">
        <v>60153.000951367991</v>
      </c>
      <c r="E68" s="49">
        <v>50350.238628619998</v>
      </c>
      <c r="F68" s="49">
        <v>60726.494476</v>
      </c>
      <c r="G68" s="49">
        <v>67364.027964551991</v>
      </c>
      <c r="I68" s="23"/>
    </row>
    <row r="69" spans="1:9" x14ac:dyDescent="0.25">
      <c r="A69" s="47">
        <v>11.1</v>
      </c>
      <c r="B69" s="47" t="s">
        <v>227</v>
      </c>
      <c r="C69" s="48" t="s">
        <v>104</v>
      </c>
      <c r="D69" s="49">
        <f>D68/'расчет тарифа (затраты) ХВ'!D21</f>
        <v>22.819803092324729</v>
      </c>
      <c r="E69" s="49">
        <f>E68/'расчет тарифа (затраты) ХВ'!E21</f>
        <v>21.895215963045743</v>
      </c>
      <c r="F69" s="49">
        <f>F68/'расчет тарифа (затраты) ХВ'!F21</f>
        <v>24.213115819776714</v>
      </c>
      <c r="G69" s="49">
        <f>G68/'расчет тарифа (затраты) ХВ'!G21</f>
        <v>27.271229668057401</v>
      </c>
      <c r="I69" s="46"/>
    </row>
    <row r="70" spans="1:9" x14ac:dyDescent="0.25">
      <c r="A70" s="1">
        <v>12</v>
      </c>
      <c r="B70" s="1" t="s">
        <v>86</v>
      </c>
      <c r="C70" s="18" t="s">
        <v>130</v>
      </c>
      <c r="D70" s="8">
        <v>0</v>
      </c>
      <c r="E70" s="8">
        <v>-1509.3939999999998</v>
      </c>
      <c r="F70" s="8">
        <v>400</v>
      </c>
      <c r="G70" s="8">
        <v>2420.9208389365594</v>
      </c>
    </row>
    <row r="71" spans="1:9" ht="30" x14ac:dyDescent="0.25">
      <c r="A71" s="1">
        <v>12.1</v>
      </c>
      <c r="B71" s="1" t="s">
        <v>87</v>
      </c>
      <c r="C71" s="18" t="s">
        <v>130</v>
      </c>
      <c r="D71" s="8"/>
      <c r="E71" s="8"/>
      <c r="F71" s="8"/>
      <c r="G71" s="8"/>
    </row>
    <row r="72" spans="1:9" x14ac:dyDescent="0.25">
      <c r="A72" s="1">
        <v>12.2</v>
      </c>
      <c r="B72" s="1" t="s">
        <v>88</v>
      </c>
      <c r="C72" s="18" t="s">
        <v>130</v>
      </c>
      <c r="D72" s="8"/>
      <c r="E72" s="8"/>
      <c r="F72" s="8"/>
      <c r="G72" s="8"/>
    </row>
    <row r="73" spans="1:9" ht="45" x14ac:dyDescent="0.25">
      <c r="A73" s="1">
        <v>12.3</v>
      </c>
      <c r="B73" s="1" t="s">
        <v>144</v>
      </c>
      <c r="C73" s="18" t="s">
        <v>130</v>
      </c>
      <c r="D73" s="8">
        <v>0</v>
      </c>
      <c r="E73" s="8">
        <v>315.12</v>
      </c>
      <c r="F73" s="8">
        <v>400</v>
      </c>
      <c r="G73" s="8">
        <v>400</v>
      </c>
    </row>
    <row r="74" spans="1:9" ht="60" x14ac:dyDescent="0.25">
      <c r="A74" s="1">
        <v>12.4</v>
      </c>
      <c r="B74" s="1" t="s">
        <v>143</v>
      </c>
      <c r="C74" s="18" t="s">
        <v>130</v>
      </c>
      <c r="D74" s="8"/>
      <c r="E74" s="8"/>
      <c r="F74" s="8"/>
      <c r="G74" s="8">
        <v>2020.9208389365597</v>
      </c>
    </row>
    <row r="75" spans="1:9" ht="75" x14ac:dyDescent="0.25">
      <c r="A75" s="1">
        <v>12.5</v>
      </c>
      <c r="B75" s="1" t="s">
        <v>140</v>
      </c>
      <c r="C75" s="18" t="s">
        <v>130</v>
      </c>
      <c r="D75" s="8"/>
      <c r="E75" s="8"/>
      <c r="F75" s="8"/>
      <c r="G75" s="8"/>
    </row>
    <row r="76" spans="1:9" x14ac:dyDescent="0.25">
      <c r="A76" s="1">
        <v>13</v>
      </c>
      <c r="B76" s="1" t="s">
        <v>89</v>
      </c>
      <c r="C76" s="18" t="s">
        <v>130</v>
      </c>
      <c r="D76" s="8">
        <v>60153.000951367991</v>
      </c>
      <c r="E76" s="8">
        <v>49155.97</v>
      </c>
      <c r="F76" s="8">
        <v>61126.494476</v>
      </c>
      <c r="G76" s="8">
        <v>69784.948803488543</v>
      </c>
    </row>
  </sheetData>
  <mergeCells count="4">
    <mergeCell ref="A5:A6"/>
    <mergeCell ref="B5:B6"/>
    <mergeCell ref="C5:C6"/>
    <mergeCell ref="D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headerFooter>
    <oddHeader>&amp;CОАО "Водоканал"
г. Горно-Алтайск</oddHeader>
    <oddFooter>&amp;C2014 г.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opLeftCell="A19" zoomScaleNormal="100" workbookViewId="0">
      <selection activeCell="H74" sqref="H74"/>
    </sheetView>
  </sheetViews>
  <sheetFormatPr defaultRowHeight="15" x14ac:dyDescent="0.25"/>
  <cols>
    <col min="1" max="1" width="6.42578125" customWidth="1"/>
    <col min="2" max="2" width="34.42578125" customWidth="1"/>
    <col min="3" max="3" width="8.85546875" customWidth="1"/>
    <col min="4" max="4" width="11.28515625" customWidth="1"/>
    <col min="5" max="5" width="10.42578125" customWidth="1"/>
    <col min="6" max="6" width="10.140625" customWidth="1"/>
    <col min="7" max="7" width="16.28515625" customWidth="1"/>
  </cols>
  <sheetData>
    <row r="1" spans="1:8" ht="9" customHeight="1" x14ac:dyDescent="0.25"/>
    <row r="2" spans="1:8" x14ac:dyDescent="0.25">
      <c r="A2" t="s">
        <v>218</v>
      </c>
    </row>
    <row r="3" spans="1:8" x14ac:dyDescent="0.25">
      <c r="A3" t="s">
        <v>146</v>
      </c>
      <c r="B3" t="s">
        <v>148</v>
      </c>
    </row>
    <row r="4" spans="1:8" ht="4.5" customHeight="1" x14ac:dyDescent="0.25"/>
    <row r="5" spans="1:8" x14ac:dyDescent="0.25">
      <c r="A5" s="38" t="s">
        <v>1</v>
      </c>
      <c r="B5" s="38" t="s">
        <v>2</v>
      </c>
      <c r="C5" s="38" t="s">
        <v>3</v>
      </c>
      <c r="D5" s="40" t="s">
        <v>5</v>
      </c>
      <c r="E5" s="41"/>
      <c r="F5" s="32" t="s">
        <v>6</v>
      </c>
      <c r="G5" s="33">
        <v>2015</v>
      </c>
    </row>
    <row r="6" spans="1:8" ht="31.5" customHeight="1" x14ac:dyDescent="0.25">
      <c r="A6" s="39"/>
      <c r="B6" s="39"/>
      <c r="C6" s="39"/>
      <c r="D6" s="1" t="s">
        <v>8</v>
      </c>
      <c r="E6" s="1" t="s">
        <v>9</v>
      </c>
      <c r="F6" s="1" t="s">
        <v>8</v>
      </c>
      <c r="G6" s="15" t="s">
        <v>217</v>
      </c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9">
        <v>7</v>
      </c>
    </row>
    <row r="8" spans="1:8" x14ac:dyDescent="0.25">
      <c r="A8" s="1">
        <v>1</v>
      </c>
      <c r="B8" s="1" t="s">
        <v>33</v>
      </c>
      <c r="C8" s="20" t="s">
        <v>130</v>
      </c>
      <c r="D8" s="8">
        <v>32582.428482799998</v>
      </c>
      <c r="E8" s="8">
        <v>31950.561208799998</v>
      </c>
      <c r="F8" s="8">
        <v>38772.285604000004</v>
      </c>
      <c r="G8" s="8">
        <v>43463.522084180004</v>
      </c>
      <c r="H8" s="7"/>
    </row>
    <row r="9" spans="1:8" ht="30" x14ac:dyDescent="0.25">
      <c r="A9" s="1">
        <v>1.1000000000000001</v>
      </c>
      <c r="B9" s="1" t="s">
        <v>34</v>
      </c>
      <c r="C9" s="20" t="s">
        <v>130</v>
      </c>
      <c r="D9" s="8">
        <v>1828.4860000000001</v>
      </c>
      <c r="E9" s="8">
        <v>2761.1794087999997</v>
      </c>
      <c r="F9" s="8">
        <v>2671.1299999999997</v>
      </c>
      <c r="G9" s="8">
        <v>3196.3971225</v>
      </c>
    </row>
    <row r="10" spans="1:8" x14ac:dyDescent="0.25">
      <c r="A10" s="1" t="s">
        <v>167</v>
      </c>
      <c r="B10" s="1" t="s">
        <v>35</v>
      </c>
      <c r="C10" s="20" t="s">
        <v>130</v>
      </c>
      <c r="D10" s="8">
        <v>658.4</v>
      </c>
      <c r="E10" s="8">
        <v>510.2</v>
      </c>
      <c r="F10" s="8">
        <v>527.54999999999995</v>
      </c>
      <c r="G10" s="8">
        <v>475.9</v>
      </c>
    </row>
    <row r="11" spans="1:8" x14ac:dyDescent="0.25">
      <c r="A11" s="1" t="s">
        <v>168</v>
      </c>
      <c r="B11" s="1" t="s">
        <v>36</v>
      </c>
      <c r="C11" s="20" t="s">
        <v>130</v>
      </c>
      <c r="D11" s="8">
        <v>1045.3710000000001</v>
      </c>
      <c r="E11" s="8">
        <v>2000.7614088</v>
      </c>
      <c r="F11" s="8">
        <v>2001.9</v>
      </c>
      <c r="G11" s="8">
        <v>2451.1999999999998</v>
      </c>
    </row>
    <row r="12" spans="1:8" ht="30" x14ac:dyDescent="0.25">
      <c r="A12" s="1" t="s">
        <v>169</v>
      </c>
      <c r="B12" s="1" t="s">
        <v>37</v>
      </c>
      <c r="C12" s="20" t="s">
        <v>130</v>
      </c>
      <c r="D12" s="8">
        <v>124.71499999999999</v>
      </c>
      <c r="E12" s="8">
        <v>250.21799999999999</v>
      </c>
      <c r="F12" s="8">
        <v>141.68</v>
      </c>
      <c r="G12" s="8">
        <v>269.2971225</v>
      </c>
    </row>
    <row r="13" spans="1:8" ht="30" x14ac:dyDescent="0.25">
      <c r="A13" s="1">
        <v>1.5</v>
      </c>
      <c r="B13" s="1" t="s">
        <v>38</v>
      </c>
      <c r="C13" s="20" t="s">
        <v>130</v>
      </c>
      <c r="D13" s="8">
        <v>8904.4</v>
      </c>
      <c r="E13" s="8">
        <v>6131.4474700000001</v>
      </c>
      <c r="F13" s="8">
        <v>9246</v>
      </c>
      <c r="G13" s="8">
        <v>7884.9397749999989</v>
      </c>
    </row>
    <row r="14" spans="1:8" x14ac:dyDescent="0.25">
      <c r="A14" s="1" t="s">
        <v>153</v>
      </c>
      <c r="B14" s="1" t="s">
        <v>132</v>
      </c>
      <c r="C14" s="20" t="s">
        <v>130</v>
      </c>
      <c r="D14" s="8">
        <v>8904.4</v>
      </c>
      <c r="E14" s="8">
        <v>6131.4474700000001</v>
      </c>
      <c r="F14" s="8">
        <v>9246</v>
      </c>
      <c r="G14" s="8">
        <v>7884.9397749999989</v>
      </c>
    </row>
    <row r="15" spans="1:8" ht="90" x14ac:dyDescent="0.25">
      <c r="A15" s="1">
        <v>1.6</v>
      </c>
      <c r="B15" s="1" t="s">
        <v>39</v>
      </c>
      <c r="C15" s="20" t="s">
        <v>130</v>
      </c>
      <c r="D15" s="8">
        <v>596.5</v>
      </c>
      <c r="E15" s="8">
        <v>599</v>
      </c>
      <c r="F15" s="8">
        <v>596.5</v>
      </c>
      <c r="G15" s="8">
        <v>630</v>
      </c>
    </row>
    <row r="16" spans="1:8" ht="60" x14ac:dyDescent="0.25">
      <c r="A16" s="1">
        <v>1.7</v>
      </c>
      <c r="B16" s="1" t="s">
        <v>40</v>
      </c>
      <c r="C16" s="20" t="s">
        <v>130</v>
      </c>
      <c r="D16" s="8">
        <v>20726.702482799999</v>
      </c>
      <c r="E16" s="8">
        <v>20740.874329999999</v>
      </c>
      <c r="F16" s="8">
        <v>24598.075604000001</v>
      </c>
      <c r="G16" s="8">
        <v>30013.793186680006</v>
      </c>
    </row>
    <row r="17" spans="1:7" ht="45" x14ac:dyDescent="0.25">
      <c r="A17" s="1" t="s">
        <v>154</v>
      </c>
      <c r="B17" s="1" t="s">
        <v>42</v>
      </c>
      <c r="C17" s="20" t="s">
        <v>130</v>
      </c>
      <c r="D17" s="8">
        <v>15909.350999999999</v>
      </c>
      <c r="E17" s="8">
        <v>16515.751929999999</v>
      </c>
      <c r="F17" s="8">
        <v>18880.93</v>
      </c>
      <c r="G17" s="8">
        <v>23037.913100000005</v>
      </c>
    </row>
    <row r="18" spans="1:7" ht="30" x14ac:dyDescent="0.25">
      <c r="A18" s="1" t="s">
        <v>155</v>
      </c>
      <c r="B18" s="1" t="s">
        <v>41</v>
      </c>
      <c r="C18" s="20" t="s">
        <v>130</v>
      </c>
      <c r="D18" s="8">
        <v>4817.3514827999998</v>
      </c>
      <c r="E18" s="8">
        <v>4225.1224000000002</v>
      </c>
      <c r="F18" s="8">
        <v>5717.1456040000003</v>
      </c>
      <c r="G18" s="8">
        <v>6975.880086680002</v>
      </c>
    </row>
    <row r="19" spans="1:7" ht="30" x14ac:dyDescent="0.25">
      <c r="A19" s="1">
        <v>1.8</v>
      </c>
      <c r="B19" s="1" t="s">
        <v>43</v>
      </c>
      <c r="C19" s="20" t="s">
        <v>130</v>
      </c>
      <c r="D19" s="8"/>
      <c r="E19" s="8"/>
      <c r="F19" s="8"/>
      <c r="G19" s="8"/>
    </row>
    <row r="20" spans="1:7" x14ac:dyDescent="0.25">
      <c r="A20" s="1">
        <v>1.9</v>
      </c>
      <c r="B20" s="1" t="s">
        <v>44</v>
      </c>
      <c r="C20" s="20" t="s">
        <v>130</v>
      </c>
      <c r="D20" s="8">
        <v>356.34</v>
      </c>
      <c r="E20" s="8">
        <v>1521.46</v>
      </c>
      <c r="F20" s="8">
        <v>1433.54</v>
      </c>
      <c r="G20" s="8">
        <v>1500</v>
      </c>
    </row>
    <row r="21" spans="1:7" hidden="1" x14ac:dyDescent="0.25">
      <c r="A21" s="24"/>
      <c r="B21" s="24"/>
      <c r="C21" s="25"/>
      <c r="D21" s="31">
        <v>0</v>
      </c>
      <c r="E21" s="31">
        <v>1054</v>
      </c>
      <c r="F21" s="31">
        <v>1120.32</v>
      </c>
      <c r="G21" s="31">
        <v>1200</v>
      </c>
    </row>
    <row r="22" spans="1:7" ht="30" x14ac:dyDescent="0.25">
      <c r="A22" s="8">
        <v>1.1000000000000001</v>
      </c>
      <c r="B22" s="1" t="s">
        <v>45</v>
      </c>
      <c r="C22" s="20" t="s">
        <v>130</v>
      </c>
      <c r="D22" s="8">
        <v>170</v>
      </c>
      <c r="E22" s="8">
        <v>196.6</v>
      </c>
      <c r="F22" s="8">
        <v>227.04</v>
      </c>
      <c r="G22" s="8">
        <v>238.392</v>
      </c>
    </row>
    <row r="23" spans="1:7" ht="30" x14ac:dyDescent="0.25">
      <c r="A23" s="1" t="s">
        <v>210</v>
      </c>
      <c r="B23" s="1" t="s">
        <v>151</v>
      </c>
      <c r="C23" s="20" t="s">
        <v>130</v>
      </c>
      <c r="D23" s="8"/>
      <c r="E23" s="8"/>
      <c r="F23" s="8"/>
      <c r="G23" s="8"/>
    </row>
    <row r="24" spans="1:7" ht="30" x14ac:dyDescent="0.25">
      <c r="A24" s="1" t="s">
        <v>211</v>
      </c>
      <c r="B24" s="1" t="s">
        <v>46</v>
      </c>
      <c r="C24" s="20" t="s">
        <v>130</v>
      </c>
      <c r="D24" s="8"/>
      <c r="E24" s="8"/>
      <c r="F24" s="8"/>
      <c r="G24" s="8"/>
    </row>
    <row r="25" spans="1:7" ht="30" x14ac:dyDescent="0.25">
      <c r="A25" s="1" t="s">
        <v>212</v>
      </c>
      <c r="B25" s="1" t="s">
        <v>47</v>
      </c>
      <c r="C25" s="20" t="s">
        <v>130</v>
      </c>
      <c r="D25" s="8">
        <v>170</v>
      </c>
      <c r="E25" s="8">
        <v>196.6</v>
      </c>
      <c r="F25" s="8">
        <v>227.04</v>
      </c>
      <c r="G25" s="8">
        <v>238.392</v>
      </c>
    </row>
    <row r="26" spans="1:7" ht="30" x14ac:dyDescent="0.25">
      <c r="A26" s="1" t="s">
        <v>213</v>
      </c>
      <c r="B26" s="1" t="s">
        <v>48</v>
      </c>
      <c r="C26" s="20" t="s">
        <v>130</v>
      </c>
      <c r="D26" s="8"/>
      <c r="E26" s="8"/>
      <c r="F26" s="8"/>
      <c r="G26" s="8"/>
    </row>
    <row r="27" spans="1:7" x14ac:dyDescent="0.25">
      <c r="A27" s="1">
        <v>2</v>
      </c>
      <c r="B27" s="1" t="s">
        <v>49</v>
      </c>
      <c r="C27" s="20" t="s">
        <v>130</v>
      </c>
      <c r="D27" s="8">
        <v>1764.92</v>
      </c>
      <c r="E27" s="8">
        <v>324.66000000000003</v>
      </c>
      <c r="F27" s="8">
        <v>1056.2</v>
      </c>
      <c r="G27" s="8">
        <v>966.2</v>
      </c>
    </row>
    <row r="28" spans="1:7" ht="75" x14ac:dyDescent="0.25">
      <c r="A28" s="1">
        <v>2.1</v>
      </c>
      <c r="B28" s="1" t="s">
        <v>209</v>
      </c>
      <c r="C28" s="20" t="s">
        <v>130</v>
      </c>
      <c r="D28" s="8">
        <v>1764.92</v>
      </c>
      <c r="E28" s="8">
        <v>324.66000000000003</v>
      </c>
      <c r="F28" s="8">
        <v>1056.2</v>
      </c>
      <c r="G28" s="8">
        <v>966.2</v>
      </c>
    </row>
    <row r="29" spans="1:7" ht="60" x14ac:dyDescent="0.25">
      <c r="A29" s="1">
        <v>2.2000000000000002</v>
      </c>
      <c r="B29" s="1" t="s">
        <v>50</v>
      </c>
      <c r="C29" s="20" t="s">
        <v>130</v>
      </c>
      <c r="D29" s="8">
        <v>0</v>
      </c>
      <c r="E29" s="8">
        <v>0</v>
      </c>
      <c r="F29" s="8">
        <v>0</v>
      </c>
      <c r="G29" s="8">
        <v>0</v>
      </c>
    </row>
    <row r="30" spans="1:7" ht="30" x14ac:dyDescent="0.25">
      <c r="A30" s="1" t="s">
        <v>156</v>
      </c>
      <c r="B30" s="1" t="s">
        <v>51</v>
      </c>
      <c r="C30" s="20" t="s">
        <v>130</v>
      </c>
      <c r="D30" s="8"/>
      <c r="E30" s="8"/>
      <c r="F30" s="8"/>
      <c r="G30" s="8"/>
    </row>
    <row r="31" spans="1:7" ht="30" x14ac:dyDescent="0.25">
      <c r="A31" s="1" t="s">
        <v>157</v>
      </c>
      <c r="B31" s="1" t="s">
        <v>52</v>
      </c>
      <c r="C31" s="20" t="s">
        <v>130</v>
      </c>
      <c r="D31" s="8"/>
      <c r="E31" s="8"/>
      <c r="F31" s="8"/>
      <c r="G31" s="8"/>
    </row>
    <row r="32" spans="1:7" x14ac:dyDescent="0.25">
      <c r="A32" s="1">
        <v>3</v>
      </c>
      <c r="B32" s="1" t="s">
        <v>53</v>
      </c>
      <c r="C32" s="20" t="s">
        <v>130</v>
      </c>
      <c r="D32" s="8">
        <v>5273.7726890960002</v>
      </c>
      <c r="E32" s="8">
        <v>5872.8101399999996</v>
      </c>
      <c r="F32" s="8">
        <v>6739.5976599999995</v>
      </c>
      <c r="G32" s="8">
        <v>9175.412554200002</v>
      </c>
    </row>
    <row r="33" spans="1:7" ht="45" x14ac:dyDescent="0.25">
      <c r="A33" s="1">
        <v>3.1</v>
      </c>
      <c r="B33" s="1" t="s">
        <v>54</v>
      </c>
      <c r="C33" s="20" t="s">
        <v>130</v>
      </c>
      <c r="D33" s="8">
        <v>540.71557000000007</v>
      </c>
      <c r="E33" s="8">
        <v>455.84679999999997</v>
      </c>
      <c r="F33" s="8">
        <v>521.42999999999995</v>
      </c>
      <c r="G33" s="8">
        <v>776.59559999999999</v>
      </c>
    </row>
    <row r="34" spans="1:7" x14ac:dyDescent="0.25">
      <c r="A34" s="1" t="s">
        <v>158</v>
      </c>
      <c r="B34" s="1" t="s">
        <v>137</v>
      </c>
      <c r="C34" s="20" t="s">
        <v>130</v>
      </c>
      <c r="D34" s="8">
        <v>197.51984999999996</v>
      </c>
      <c r="E34" s="8">
        <v>140.24768</v>
      </c>
      <c r="F34" s="8">
        <v>222.3</v>
      </c>
      <c r="G34" s="8">
        <v>238.93056000000001</v>
      </c>
    </row>
    <row r="35" spans="1:7" x14ac:dyDescent="0.25">
      <c r="A35" s="1" t="s">
        <v>159</v>
      </c>
      <c r="B35" s="1" t="s">
        <v>57</v>
      </c>
      <c r="C35" s="20" t="s">
        <v>130</v>
      </c>
      <c r="D35" s="8">
        <v>0</v>
      </c>
      <c r="E35" s="8">
        <v>0</v>
      </c>
      <c r="F35" s="8">
        <v>0</v>
      </c>
      <c r="G35" s="8">
        <v>0</v>
      </c>
    </row>
    <row r="36" spans="1:7" x14ac:dyDescent="0.25">
      <c r="A36" s="1" t="s">
        <v>160</v>
      </c>
      <c r="B36" s="1" t="s">
        <v>55</v>
      </c>
      <c r="C36" s="20" t="s">
        <v>130</v>
      </c>
      <c r="D36" s="8">
        <v>24.054810000000003</v>
      </c>
      <c r="E36" s="8">
        <v>51.42136</v>
      </c>
      <c r="F36" s="8">
        <v>64.789999999999992</v>
      </c>
      <c r="G36" s="8">
        <v>87.603120000000018</v>
      </c>
    </row>
    <row r="37" spans="1:7" x14ac:dyDescent="0.25">
      <c r="A37" s="1" t="s">
        <v>161</v>
      </c>
      <c r="B37" s="1" t="s">
        <v>56</v>
      </c>
      <c r="C37" s="20" t="s">
        <v>130</v>
      </c>
      <c r="D37" s="8">
        <v>0</v>
      </c>
      <c r="E37" s="8">
        <v>8.3680000000000003</v>
      </c>
      <c r="F37" s="8">
        <v>20.9</v>
      </c>
      <c r="G37" s="8">
        <v>14.256</v>
      </c>
    </row>
    <row r="38" spans="1:7" ht="30" x14ac:dyDescent="0.25">
      <c r="A38" s="1" t="s">
        <v>162</v>
      </c>
      <c r="B38" s="1" t="s">
        <v>133</v>
      </c>
      <c r="C38" s="20" t="s">
        <v>130</v>
      </c>
      <c r="D38" s="8">
        <v>166.64467000000002</v>
      </c>
      <c r="E38" s="8">
        <v>88.951840000000004</v>
      </c>
      <c r="F38" s="8">
        <v>159.22</v>
      </c>
      <c r="G38" s="8">
        <v>151.54128000000003</v>
      </c>
    </row>
    <row r="39" spans="1:7" x14ac:dyDescent="0.25">
      <c r="A39" s="1" t="s">
        <v>163</v>
      </c>
      <c r="B39" s="1" t="s">
        <v>134</v>
      </c>
      <c r="C39" s="20" t="s">
        <v>130</v>
      </c>
      <c r="D39" s="8">
        <v>152.49624</v>
      </c>
      <c r="E39" s="8">
        <v>166.85792000000001</v>
      </c>
      <c r="F39" s="8">
        <v>54.14</v>
      </c>
      <c r="G39" s="8">
        <v>284.26464000000004</v>
      </c>
    </row>
    <row r="40" spans="1:7" x14ac:dyDescent="0.25">
      <c r="A40" s="1" t="s">
        <v>164</v>
      </c>
      <c r="B40" s="1" t="s">
        <v>135</v>
      </c>
      <c r="C40" s="20" t="s">
        <v>130</v>
      </c>
      <c r="D40" s="8">
        <v>0</v>
      </c>
      <c r="E40" s="8">
        <v>0</v>
      </c>
      <c r="F40" s="8">
        <v>0</v>
      </c>
      <c r="G40" s="8">
        <v>0</v>
      </c>
    </row>
    <row r="41" spans="1:7" ht="60" x14ac:dyDescent="0.25">
      <c r="A41" s="1">
        <v>3.2</v>
      </c>
      <c r="B41" s="1" t="s">
        <v>60</v>
      </c>
      <c r="C41" s="20" t="s">
        <v>130</v>
      </c>
      <c r="D41" s="8">
        <v>4413.8366590959995</v>
      </c>
      <c r="E41" s="8">
        <v>4435.3132599999999</v>
      </c>
      <c r="F41" s="8">
        <v>5499.0536599999996</v>
      </c>
      <c r="G41" s="8">
        <v>6941.711194200001</v>
      </c>
    </row>
    <row r="42" spans="1:7" ht="45" x14ac:dyDescent="0.25">
      <c r="A42" s="1" t="s">
        <v>165</v>
      </c>
      <c r="B42" s="1" t="s">
        <v>61</v>
      </c>
      <c r="C42" s="20" t="s">
        <v>130</v>
      </c>
      <c r="D42" s="8">
        <v>3387.96182</v>
      </c>
      <c r="E42" s="8">
        <v>3551.6943000000001</v>
      </c>
      <c r="F42" s="8">
        <v>4220.95</v>
      </c>
      <c r="G42" s="8">
        <v>5328.3015000000005</v>
      </c>
    </row>
    <row r="43" spans="1:7" ht="30" x14ac:dyDescent="0.25">
      <c r="A43" s="1" t="s">
        <v>166</v>
      </c>
      <c r="B43" s="1" t="s">
        <v>62</v>
      </c>
      <c r="C43" s="20" t="s">
        <v>130</v>
      </c>
      <c r="D43" s="8">
        <v>1025.874839096</v>
      </c>
      <c r="E43" s="8">
        <v>883.61896000000002</v>
      </c>
      <c r="F43" s="8">
        <v>1278.10366</v>
      </c>
      <c r="G43" s="8">
        <v>1613.4096942000003</v>
      </c>
    </row>
    <row r="44" spans="1:7" ht="90" x14ac:dyDescent="0.25">
      <c r="A44" s="1">
        <v>3.3</v>
      </c>
      <c r="B44" s="1" t="s">
        <v>136</v>
      </c>
      <c r="C44" s="20" t="s">
        <v>130</v>
      </c>
      <c r="D44" s="8">
        <v>0</v>
      </c>
      <c r="E44" s="8">
        <v>0</v>
      </c>
      <c r="F44" s="8">
        <v>0</v>
      </c>
      <c r="G44" s="8">
        <v>0</v>
      </c>
    </row>
    <row r="45" spans="1:7" x14ac:dyDescent="0.25">
      <c r="A45" s="1">
        <v>3.4</v>
      </c>
      <c r="B45" s="1" t="s">
        <v>64</v>
      </c>
      <c r="C45" s="20" t="s">
        <v>130</v>
      </c>
      <c r="D45" s="8">
        <v>92.5</v>
      </c>
      <c r="E45" s="8">
        <v>137.48624000000001</v>
      </c>
      <c r="F45" s="8">
        <v>104.5</v>
      </c>
      <c r="G45" s="8">
        <v>234.22608000000005</v>
      </c>
    </row>
    <row r="46" spans="1:7" x14ac:dyDescent="0.25">
      <c r="A46" s="1">
        <v>3.5</v>
      </c>
      <c r="B46" s="1" t="s">
        <v>65</v>
      </c>
      <c r="C46" s="20" t="s">
        <v>130</v>
      </c>
      <c r="D46" s="8">
        <v>4.5487799999999998</v>
      </c>
      <c r="E46" s="8">
        <v>4.30952</v>
      </c>
      <c r="F46" s="8">
        <v>0</v>
      </c>
      <c r="G46" s="8">
        <v>7.3418400000000004</v>
      </c>
    </row>
    <row r="47" spans="1:7" ht="30" x14ac:dyDescent="0.25">
      <c r="A47" s="1">
        <v>3.6</v>
      </c>
      <c r="B47" s="1" t="s">
        <v>66</v>
      </c>
      <c r="C47" s="20" t="s">
        <v>130</v>
      </c>
      <c r="D47" s="8">
        <v>27.514680000000002</v>
      </c>
      <c r="E47" s="8">
        <v>38.032560000000004</v>
      </c>
      <c r="F47" s="8">
        <v>24.244</v>
      </c>
      <c r="G47" s="8">
        <v>64.793520000000001</v>
      </c>
    </row>
    <row r="48" spans="1:7" ht="30" x14ac:dyDescent="0.25">
      <c r="A48" s="1">
        <v>3.7</v>
      </c>
      <c r="B48" s="1" t="s">
        <v>67</v>
      </c>
      <c r="C48" s="20" t="s">
        <v>130</v>
      </c>
      <c r="D48" s="8">
        <v>194.65700000000001</v>
      </c>
      <c r="E48" s="8">
        <v>801.82176000000015</v>
      </c>
      <c r="F48" s="8">
        <v>590.37</v>
      </c>
      <c r="G48" s="8">
        <v>1150.7443200000002</v>
      </c>
    </row>
    <row r="49" spans="1:7" ht="30" x14ac:dyDescent="0.25">
      <c r="A49" s="1" t="s">
        <v>214</v>
      </c>
      <c r="B49" s="1" t="s">
        <v>68</v>
      </c>
      <c r="C49" s="20" t="s">
        <v>130</v>
      </c>
      <c r="D49" s="8"/>
      <c r="E49" s="8"/>
      <c r="F49" s="8"/>
      <c r="G49" s="8"/>
    </row>
    <row r="50" spans="1:7" ht="30" x14ac:dyDescent="0.25">
      <c r="A50" s="1" t="s">
        <v>215</v>
      </c>
      <c r="B50" s="1" t="s">
        <v>69</v>
      </c>
      <c r="C50" s="20" t="s">
        <v>130</v>
      </c>
      <c r="D50" s="8"/>
      <c r="E50" s="8"/>
      <c r="F50" s="8"/>
      <c r="G50" s="8"/>
    </row>
    <row r="51" spans="1:7" ht="30" x14ac:dyDescent="0.25">
      <c r="A51" s="1">
        <v>6</v>
      </c>
      <c r="B51" s="1" t="s">
        <v>70</v>
      </c>
      <c r="C51" s="20" t="s">
        <v>130</v>
      </c>
      <c r="D51" s="8"/>
      <c r="E51" s="8"/>
      <c r="F51" s="8"/>
      <c r="G51" s="8"/>
    </row>
    <row r="52" spans="1:7" ht="30" x14ac:dyDescent="0.25">
      <c r="A52" s="1">
        <v>7</v>
      </c>
      <c r="B52" s="1" t="s">
        <v>71</v>
      </c>
      <c r="C52" s="20" t="s">
        <v>130</v>
      </c>
      <c r="D52" s="8"/>
      <c r="E52" s="8"/>
      <c r="F52" s="8"/>
      <c r="G52" s="8"/>
    </row>
    <row r="53" spans="1:7" x14ac:dyDescent="0.25">
      <c r="A53" s="1">
        <v>8</v>
      </c>
      <c r="B53" s="1" t="s">
        <v>72</v>
      </c>
      <c r="C53" s="20" t="s">
        <v>130</v>
      </c>
      <c r="D53" s="8">
        <v>683.36</v>
      </c>
      <c r="E53" s="8">
        <v>1190.0943600000001</v>
      </c>
      <c r="F53" s="8">
        <v>2931.99</v>
      </c>
      <c r="G53" s="8">
        <v>1289.6864619999999</v>
      </c>
    </row>
    <row r="54" spans="1:7" ht="75" x14ac:dyDescent="0.25">
      <c r="A54" s="1">
        <v>8.1</v>
      </c>
      <c r="B54" s="1" t="s">
        <v>142</v>
      </c>
      <c r="C54" s="20" t="s">
        <v>130</v>
      </c>
      <c r="D54" s="8">
        <v>683.36</v>
      </c>
      <c r="E54" s="8">
        <v>1190.0943600000001</v>
      </c>
      <c r="F54" s="8">
        <v>2931.99</v>
      </c>
      <c r="G54" s="8">
        <v>1289.6864619999999</v>
      </c>
    </row>
    <row r="55" spans="1:7" ht="48.75" customHeight="1" x14ac:dyDescent="0.25">
      <c r="A55" s="1">
        <v>9</v>
      </c>
      <c r="B55" s="1" t="s">
        <v>73</v>
      </c>
      <c r="C55" s="20" t="s">
        <v>130</v>
      </c>
      <c r="D55" s="8">
        <v>0</v>
      </c>
      <c r="E55" s="8">
        <v>0</v>
      </c>
      <c r="F55" s="8">
        <v>0</v>
      </c>
      <c r="G55" s="8">
        <v>0</v>
      </c>
    </row>
    <row r="56" spans="1:7" x14ac:dyDescent="0.25">
      <c r="A56" s="1">
        <v>9.1</v>
      </c>
      <c r="B56" s="1" t="s">
        <v>74</v>
      </c>
      <c r="C56" s="20" t="s">
        <v>130</v>
      </c>
      <c r="D56" s="8"/>
      <c r="E56" s="8"/>
      <c r="F56" s="8"/>
      <c r="G56" s="8"/>
    </row>
    <row r="57" spans="1:7" x14ac:dyDescent="0.25">
      <c r="A57" s="1">
        <v>9.1999999999999993</v>
      </c>
      <c r="B57" s="1" t="s">
        <v>75</v>
      </c>
      <c r="C57" s="20" t="s">
        <v>130</v>
      </c>
      <c r="D57" s="8"/>
      <c r="E57" s="8"/>
      <c r="F57" s="8"/>
      <c r="G57" s="8"/>
    </row>
    <row r="58" spans="1:7" x14ac:dyDescent="0.25">
      <c r="A58" s="1">
        <v>9.3000000000000007</v>
      </c>
      <c r="B58" s="1" t="s">
        <v>76</v>
      </c>
      <c r="C58" s="20" t="s">
        <v>130</v>
      </c>
      <c r="D58" s="8"/>
      <c r="E58" s="8"/>
      <c r="F58" s="8"/>
      <c r="G58" s="8"/>
    </row>
    <row r="59" spans="1:7" x14ac:dyDescent="0.25">
      <c r="A59" s="1">
        <v>9.4</v>
      </c>
      <c r="B59" s="1" t="s">
        <v>77</v>
      </c>
      <c r="C59" s="20" t="s">
        <v>130</v>
      </c>
      <c r="D59" s="8"/>
      <c r="E59" s="8"/>
      <c r="F59" s="8"/>
      <c r="G59" s="8"/>
    </row>
    <row r="60" spans="1:7" ht="30" x14ac:dyDescent="0.25">
      <c r="A60" s="1">
        <v>10</v>
      </c>
      <c r="B60" s="1" t="s">
        <v>78</v>
      </c>
      <c r="C60" s="20" t="s">
        <v>130</v>
      </c>
      <c r="D60" s="8">
        <v>800.5</v>
      </c>
      <c r="E60" s="8">
        <v>202.58</v>
      </c>
      <c r="F60" s="8">
        <v>727.33999999999992</v>
      </c>
      <c r="G60" s="8">
        <v>531.34999999999991</v>
      </c>
    </row>
    <row r="61" spans="1:7" x14ac:dyDescent="0.25">
      <c r="A61" s="1">
        <v>10.1</v>
      </c>
      <c r="B61" s="1" t="s">
        <v>79</v>
      </c>
      <c r="C61" s="20" t="s">
        <v>130</v>
      </c>
      <c r="D61" s="8"/>
      <c r="E61" s="8"/>
      <c r="F61" s="8"/>
      <c r="G61" s="8"/>
    </row>
    <row r="62" spans="1:7" x14ac:dyDescent="0.25">
      <c r="A62" s="1">
        <v>10.199999999999999</v>
      </c>
      <c r="B62" s="1" t="s">
        <v>80</v>
      </c>
      <c r="C62" s="20" t="s">
        <v>130</v>
      </c>
      <c r="D62" s="8">
        <v>150.22</v>
      </c>
      <c r="E62" s="8">
        <v>6.3600000000000012</v>
      </c>
      <c r="F62" s="8">
        <v>221.14</v>
      </c>
      <c r="G62" s="8">
        <v>7</v>
      </c>
    </row>
    <row r="63" spans="1:7" ht="30" x14ac:dyDescent="0.25">
      <c r="A63" s="1">
        <v>10.3</v>
      </c>
      <c r="B63" s="1" t="s">
        <v>81</v>
      </c>
      <c r="C63" s="20" t="s">
        <v>130</v>
      </c>
      <c r="D63" s="8">
        <v>637.86</v>
      </c>
      <c r="E63" s="8">
        <v>183.2</v>
      </c>
      <c r="F63" s="8">
        <v>493.78</v>
      </c>
      <c r="G63" s="8">
        <v>511.05</v>
      </c>
    </row>
    <row r="64" spans="1:7" ht="30" x14ac:dyDescent="0.25">
      <c r="A64" s="1">
        <v>10.4</v>
      </c>
      <c r="B64" s="1" t="s">
        <v>82</v>
      </c>
      <c r="C64" s="20" t="s">
        <v>130</v>
      </c>
      <c r="D64" s="8"/>
      <c r="E64" s="8"/>
      <c r="F64" s="8"/>
      <c r="G64" s="8"/>
    </row>
    <row r="65" spans="1:9" x14ac:dyDescent="0.25">
      <c r="A65" s="1">
        <v>10.5</v>
      </c>
      <c r="B65" s="1" t="s">
        <v>83</v>
      </c>
      <c r="C65" s="20" t="s">
        <v>130</v>
      </c>
      <c r="D65" s="8">
        <v>12.42</v>
      </c>
      <c r="E65" s="8">
        <v>3.3</v>
      </c>
      <c r="F65" s="8">
        <v>12.42</v>
      </c>
      <c r="G65" s="8">
        <v>3.3</v>
      </c>
    </row>
    <row r="66" spans="1:9" x14ac:dyDescent="0.25">
      <c r="A66" s="1">
        <v>10.6</v>
      </c>
      <c r="B66" s="1" t="s">
        <v>84</v>
      </c>
      <c r="C66" s="20" t="s">
        <v>130</v>
      </c>
      <c r="D66" s="8">
        <v>0</v>
      </c>
      <c r="E66" s="8">
        <v>9.7199999999999989</v>
      </c>
      <c r="F66" s="8">
        <v>0</v>
      </c>
      <c r="G66" s="8">
        <v>10</v>
      </c>
    </row>
    <row r="67" spans="1:9" ht="60" x14ac:dyDescent="0.25">
      <c r="A67" s="1">
        <v>10.7</v>
      </c>
      <c r="B67" s="1" t="s">
        <v>85</v>
      </c>
      <c r="C67" s="20" t="s">
        <v>130</v>
      </c>
      <c r="D67" s="8"/>
      <c r="E67" s="8"/>
      <c r="F67" s="8"/>
      <c r="G67" s="8"/>
    </row>
    <row r="68" spans="1:9" x14ac:dyDescent="0.25">
      <c r="A68" s="13">
        <v>11</v>
      </c>
      <c r="B68" s="47" t="s">
        <v>145</v>
      </c>
      <c r="C68" s="48" t="s">
        <v>130</v>
      </c>
      <c r="D68" s="49">
        <v>41104.981171895997</v>
      </c>
      <c r="E68" s="49">
        <v>39540.7057088</v>
      </c>
      <c r="F68" s="49">
        <v>50227.413264000003</v>
      </c>
      <c r="G68" s="49">
        <v>55426.171100380008</v>
      </c>
      <c r="I68" s="23"/>
    </row>
    <row r="69" spans="1:9" x14ac:dyDescent="0.25">
      <c r="A69" s="37">
        <v>11.1</v>
      </c>
      <c r="B69" s="47" t="s">
        <v>227</v>
      </c>
      <c r="C69" s="48" t="s">
        <v>104</v>
      </c>
      <c r="D69" s="49">
        <f>D68/'расчет тарифа (затраты) ВО'!D21</f>
        <v>16.456012991827436</v>
      </c>
      <c r="E69" s="49">
        <f>E68/'расчет тарифа (затраты) ВО'!E21</f>
        <v>18.27964759317646</v>
      </c>
      <c r="F69" s="49">
        <f>F68/'расчет тарифа (затраты) ВО'!F21</f>
        <v>22.068283507908614</v>
      </c>
      <c r="G69" s="49">
        <f>G68/'расчет тарифа (затраты) ВО'!G21</f>
        <v>24.568338253714543</v>
      </c>
      <c r="I69" s="46"/>
    </row>
    <row r="70" spans="1:9" x14ac:dyDescent="0.25">
      <c r="A70" s="1">
        <v>12</v>
      </c>
      <c r="B70" s="1" t="s">
        <v>86</v>
      </c>
      <c r="C70" s="20" t="s">
        <v>130</v>
      </c>
      <c r="D70" s="8">
        <v>0</v>
      </c>
      <c r="E70" s="8">
        <v>-3117.26</v>
      </c>
      <c r="F70" s="8">
        <v>200</v>
      </c>
      <c r="G70" s="8">
        <v>1662.7851330114001</v>
      </c>
    </row>
    <row r="71" spans="1:9" ht="30" x14ac:dyDescent="0.25">
      <c r="A71" s="1">
        <v>12.1</v>
      </c>
      <c r="B71" s="1" t="s">
        <v>87</v>
      </c>
      <c r="C71" s="20" t="s">
        <v>130</v>
      </c>
      <c r="D71" s="8"/>
      <c r="E71" s="8"/>
      <c r="F71" s="8"/>
      <c r="G71" s="8"/>
    </row>
    <row r="72" spans="1:9" x14ac:dyDescent="0.25">
      <c r="A72" s="1">
        <v>12.2</v>
      </c>
      <c r="B72" s="1" t="s">
        <v>88</v>
      </c>
      <c r="C72" s="20" t="s">
        <v>130</v>
      </c>
      <c r="D72" s="8"/>
      <c r="E72" s="8"/>
      <c r="F72" s="8"/>
      <c r="G72" s="8"/>
    </row>
    <row r="73" spans="1:9" ht="45" x14ac:dyDescent="0.25">
      <c r="A73" s="1">
        <v>12.3</v>
      </c>
      <c r="B73" s="1" t="s">
        <v>144</v>
      </c>
      <c r="C73" s="20" t="s">
        <v>130</v>
      </c>
      <c r="D73" s="8"/>
      <c r="E73" s="8"/>
      <c r="F73" s="8">
        <v>200</v>
      </c>
      <c r="G73" s="8"/>
    </row>
    <row r="74" spans="1:9" ht="60" x14ac:dyDescent="0.25">
      <c r="A74" s="1">
        <v>12.4</v>
      </c>
      <c r="B74" s="1" t="s">
        <v>143</v>
      </c>
      <c r="C74" s="20" t="s">
        <v>130</v>
      </c>
      <c r="D74" s="8">
        <v>0</v>
      </c>
      <c r="E74" s="8">
        <v>0</v>
      </c>
      <c r="F74" s="8">
        <v>0</v>
      </c>
      <c r="G74" s="8">
        <v>1662.7851330114001</v>
      </c>
    </row>
    <row r="75" spans="1:9" ht="81.75" customHeight="1" x14ac:dyDescent="0.25">
      <c r="A75" s="1">
        <v>12.5</v>
      </c>
      <c r="B75" s="1" t="s">
        <v>140</v>
      </c>
      <c r="C75" s="20" t="s">
        <v>130</v>
      </c>
      <c r="D75" s="8"/>
      <c r="E75" s="8"/>
      <c r="F75" s="8"/>
      <c r="G75" s="8"/>
    </row>
    <row r="76" spans="1:9" x14ac:dyDescent="0.25">
      <c r="A76" s="1">
        <v>13</v>
      </c>
      <c r="B76" s="1" t="s">
        <v>89</v>
      </c>
      <c r="C76" s="20" t="s">
        <v>130</v>
      </c>
      <c r="D76" s="8">
        <v>41104.981171895997</v>
      </c>
      <c r="E76" s="8">
        <v>36423.445708799998</v>
      </c>
      <c r="F76" s="8">
        <v>50427.413264000003</v>
      </c>
      <c r="G76" s="8">
        <v>57088.956233391407</v>
      </c>
    </row>
  </sheetData>
  <mergeCells count="4">
    <mergeCell ref="A5:A6"/>
    <mergeCell ref="B5:B6"/>
    <mergeCell ref="C5:C6"/>
    <mergeCell ref="D5:E5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5"/>
  <sheetViews>
    <sheetView topLeftCell="A61" zoomScaleNormal="100" workbookViewId="0">
      <selection activeCell="B67" sqref="B67:G67"/>
    </sheetView>
  </sheetViews>
  <sheetFormatPr defaultRowHeight="15" x14ac:dyDescent="0.25"/>
  <cols>
    <col min="1" max="1" width="6.42578125" customWidth="1"/>
    <col min="2" max="2" width="43.140625" customWidth="1"/>
    <col min="4" max="4" width="10.42578125" customWidth="1"/>
    <col min="5" max="6" width="11.140625" customWidth="1"/>
    <col min="7" max="7" width="14.140625" customWidth="1"/>
  </cols>
  <sheetData>
    <row r="2" spans="1:7" x14ac:dyDescent="0.25">
      <c r="A2" t="s">
        <v>219</v>
      </c>
    </row>
    <row r="3" spans="1:7" x14ac:dyDescent="0.25">
      <c r="A3" t="s">
        <v>146</v>
      </c>
      <c r="B3" t="s">
        <v>149</v>
      </c>
    </row>
    <row r="5" spans="1:7" x14ac:dyDescent="0.25">
      <c r="A5" s="38" t="s">
        <v>1</v>
      </c>
      <c r="B5" s="38" t="s">
        <v>2</v>
      </c>
      <c r="C5" s="38" t="s">
        <v>3</v>
      </c>
      <c r="D5" s="40" t="s">
        <v>5</v>
      </c>
      <c r="E5" s="41"/>
      <c r="F5" s="32" t="s">
        <v>6</v>
      </c>
      <c r="G5" s="33">
        <v>2015</v>
      </c>
    </row>
    <row r="6" spans="1:7" ht="67.5" customHeight="1" x14ac:dyDescent="0.25">
      <c r="A6" s="39"/>
      <c r="B6" s="39"/>
      <c r="C6" s="39"/>
      <c r="D6" s="13" t="s">
        <v>8</v>
      </c>
      <c r="E6" s="13" t="s">
        <v>9</v>
      </c>
      <c r="F6" s="13" t="s">
        <v>8</v>
      </c>
      <c r="G6" s="15" t="s">
        <v>217</v>
      </c>
    </row>
    <row r="7" spans="1:7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5">
      <c r="A8" s="13">
        <v>1</v>
      </c>
      <c r="B8" s="13" t="s">
        <v>33</v>
      </c>
      <c r="C8" s="14" t="s">
        <v>130</v>
      </c>
      <c r="D8" s="7">
        <v>224.80552</v>
      </c>
      <c r="E8" s="7">
        <v>718.01548000000003</v>
      </c>
      <c r="F8" s="7">
        <v>1073.078452</v>
      </c>
      <c r="G8" s="7">
        <v>1164.8716768479999</v>
      </c>
    </row>
    <row r="9" spans="1:7" ht="30" x14ac:dyDescent="0.25">
      <c r="A9" s="13">
        <v>1.1000000000000001</v>
      </c>
      <c r="B9" s="13" t="s">
        <v>34</v>
      </c>
      <c r="C9" s="14" t="s">
        <v>130</v>
      </c>
      <c r="D9" s="7">
        <v>84.97</v>
      </c>
      <c r="E9" s="7">
        <v>187.33699999999999</v>
      </c>
      <c r="F9" s="7">
        <v>381.88</v>
      </c>
      <c r="G9" s="7">
        <v>242.495484</v>
      </c>
    </row>
    <row r="10" spans="1:7" x14ac:dyDescent="0.25">
      <c r="A10" s="13">
        <v>1.2</v>
      </c>
      <c r="B10" s="13" t="s">
        <v>35</v>
      </c>
      <c r="C10" s="14" t="s">
        <v>130</v>
      </c>
      <c r="D10" s="13">
        <v>0</v>
      </c>
      <c r="E10" s="13"/>
      <c r="F10" s="13"/>
      <c r="G10" s="13"/>
    </row>
    <row r="11" spans="1:7" x14ac:dyDescent="0.25">
      <c r="A11" s="13">
        <v>1.3</v>
      </c>
      <c r="B11" s="13" t="s">
        <v>36</v>
      </c>
      <c r="C11" s="14" t="s">
        <v>130</v>
      </c>
      <c r="D11" s="7">
        <v>84.97</v>
      </c>
      <c r="E11" s="7">
        <v>187.33699999999999</v>
      </c>
      <c r="F11" s="7">
        <v>381.88</v>
      </c>
      <c r="G11" s="7">
        <v>242.495484</v>
      </c>
    </row>
    <row r="12" spans="1:7" ht="30" x14ac:dyDescent="0.25">
      <c r="A12" s="13">
        <v>1.4</v>
      </c>
      <c r="B12" s="13" t="s">
        <v>37</v>
      </c>
      <c r="C12" s="14" t="s">
        <v>130</v>
      </c>
      <c r="D12" s="13"/>
      <c r="E12" s="13"/>
      <c r="F12" s="13"/>
      <c r="G12" s="13"/>
    </row>
    <row r="13" spans="1:7" x14ac:dyDescent="0.25">
      <c r="A13" s="13">
        <v>1.5</v>
      </c>
      <c r="B13" s="13" t="s">
        <v>38</v>
      </c>
      <c r="C13" s="14" t="s">
        <v>130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3" t="s">
        <v>153</v>
      </c>
      <c r="B14" s="13" t="s">
        <v>132</v>
      </c>
      <c r="C14" s="14" t="s">
        <v>130</v>
      </c>
      <c r="D14" s="13"/>
      <c r="E14" s="13"/>
      <c r="F14" s="13"/>
      <c r="G14" s="13"/>
    </row>
    <row r="15" spans="1:7" ht="75" x14ac:dyDescent="0.25">
      <c r="A15" s="13">
        <v>1.6</v>
      </c>
      <c r="B15" s="13" t="s">
        <v>39</v>
      </c>
      <c r="C15" s="14" t="s">
        <v>130</v>
      </c>
      <c r="D15" s="13"/>
      <c r="E15" s="13"/>
      <c r="F15" s="13"/>
      <c r="G15" s="13"/>
    </row>
    <row r="16" spans="1:7" ht="45" x14ac:dyDescent="0.25">
      <c r="A16" s="13">
        <v>1.7</v>
      </c>
      <c r="B16" s="13" t="s">
        <v>40</v>
      </c>
      <c r="C16" s="14" t="s">
        <v>130</v>
      </c>
      <c r="D16" s="7">
        <v>128.19552000000002</v>
      </c>
      <c r="E16" s="7">
        <v>311.79000000000002</v>
      </c>
      <c r="F16" s="7">
        <v>493.87845199999998</v>
      </c>
      <c r="G16" s="7">
        <v>605.37619284799996</v>
      </c>
    </row>
    <row r="17" spans="1:7" ht="30" x14ac:dyDescent="0.25">
      <c r="A17" s="13" t="s">
        <v>154</v>
      </c>
      <c r="B17" s="13" t="s">
        <v>42</v>
      </c>
      <c r="C17" s="14" t="s">
        <v>130</v>
      </c>
      <c r="D17" s="7">
        <v>98.4</v>
      </c>
      <c r="E17" s="7">
        <v>248.19</v>
      </c>
      <c r="F17" s="7">
        <v>379.09</v>
      </c>
      <c r="G17" s="7">
        <v>464.67315999999994</v>
      </c>
    </row>
    <row r="18" spans="1:7" ht="30" x14ac:dyDescent="0.25">
      <c r="A18" s="13" t="s">
        <v>155</v>
      </c>
      <c r="B18" s="13" t="s">
        <v>41</v>
      </c>
      <c r="C18" s="14" t="s">
        <v>130</v>
      </c>
      <c r="D18" s="7">
        <v>29.795520000000003</v>
      </c>
      <c r="E18" s="7">
        <v>63.6</v>
      </c>
      <c r="F18" s="7">
        <v>114.78845199999999</v>
      </c>
      <c r="G18" s="7">
        <v>140.70303284799999</v>
      </c>
    </row>
    <row r="19" spans="1:7" ht="30" x14ac:dyDescent="0.25">
      <c r="A19" s="13">
        <v>1.8</v>
      </c>
      <c r="B19" s="13" t="s">
        <v>43</v>
      </c>
      <c r="C19" s="14" t="s">
        <v>130</v>
      </c>
      <c r="D19" s="13"/>
      <c r="E19" s="13"/>
      <c r="F19" s="13"/>
      <c r="G19" s="13"/>
    </row>
    <row r="20" spans="1:7" x14ac:dyDescent="0.25">
      <c r="A20" s="13">
        <v>1.9</v>
      </c>
      <c r="B20" s="13" t="s">
        <v>44</v>
      </c>
      <c r="C20" s="14" t="s">
        <v>130</v>
      </c>
      <c r="D20" s="13">
        <v>11.64</v>
      </c>
      <c r="E20" s="7">
        <v>211.88847999999999</v>
      </c>
      <c r="F20" s="13">
        <v>172.85</v>
      </c>
      <c r="G20" s="13">
        <v>302</v>
      </c>
    </row>
    <row r="21" spans="1:7" x14ac:dyDescent="0.25">
      <c r="A21" s="13">
        <v>1.1000000000000001</v>
      </c>
      <c r="B21" s="13" t="s">
        <v>45</v>
      </c>
      <c r="C21" s="14" t="s">
        <v>130</v>
      </c>
      <c r="D21" s="13"/>
      <c r="E21" s="13"/>
      <c r="F21" s="13"/>
      <c r="G21" s="13"/>
    </row>
    <row r="22" spans="1:7" ht="24.75" customHeight="1" x14ac:dyDescent="0.25">
      <c r="A22" s="13" t="s">
        <v>210</v>
      </c>
      <c r="B22" s="13" t="s">
        <v>138</v>
      </c>
      <c r="C22" s="14" t="s">
        <v>130</v>
      </c>
      <c r="D22" s="13"/>
      <c r="E22" s="13"/>
      <c r="F22" s="13"/>
      <c r="G22" s="13"/>
    </row>
    <row r="23" spans="1:7" x14ac:dyDescent="0.25">
      <c r="A23" s="13" t="s">
        <v>211</v>
      </c>
      <c r="B23" s="13" t="s">
        <v>46</v>
      </c>
      <c r="C23" s="14" t="s">
        <v>130</v>
      </c>
      <c r="D23" s="13"/>
      <c r="E23" s="13"/>
      <c r="F23" s="13"/>
      <c r="G23" s="13"/>
    </row>
    <row r="24" spans="1:7" x14ac:dyDescent="0.25">
      <c r="A24" s="13" t="s">
        <v>212</v>
      </c>
      <c r="B24" s="13" t="s">
        <v>47</v>
      </c>
      <c r="C24" s="14" t="s">
        <v>130</v>
      </c>
      <c r="D24" s="13"/>
      <c r="E24" s="13"/>
      <c r="F24" s="13"/>
      <c r="G24" s="13"/>
    </row>
    <row r="25" spans="1:7" ht="30" x14ac:dyDescent="0.25">
      <c r="A25" s="13" t="s">
        <v>213</v>
      </c>
      <c r="B25" s="13" t="s">
        <v>48</v>
      </c>
      <c r="C25" s="14" t="s">
        <v>130</v>
      </c>
      <c r="D25" s="13"/>
      <c r="E25" s="13"/>
      <c r="F25" s="13"/>
      <c r="G25" s="13"/>
    </row>
    <row r="26" spans="1:7" x14ac:dyDescent="0.25">
      <c r="A26" s="13">
        <v>2</v>
      </c>
      <c r="B26" s="13" t="s">
        <v>49</v>
      </c>
      <c r="C26" s="14" t="s">
        <v>130</v>
      </c>
      <c r="D26" s="13">
        <v>6</v>
      </c>
      <c r="E26" s="13">
        <v>7</v>
      </c>
      <c r="F26" s="13">
        <v>24.47</v>
      </c>
      <c r="G26" s="13">
        <v>15</v>
      </c>
    </row>
    <row r="27" spans="1:7" ht="60" x14ac:dyDescent="0.25">
      <c r="A27" s="13">
        <v>2.1</v>
      </c>
      <c r="B27" s="13" t="s">
        <v>209</v>
      </c>
      <c r="C27" s="14" t="s">
        <v>130</v>
      </c>
      <c r="D27" s="13"/>
      <c r="E27" s="13"/>
      <c r="F27" s="13"/>
      <c r="G27" s="13"/>
    </row>
    <row r="28" spans="1:7" ht="45" x14ac:dyDescent="0.25">
      <c r="A28" s="13">
        <v>2.2000000000000002</v>
      </c>
      <c r="B28" s="13" t="s">
        <v>50</v>
      </c>
      <c r="C28" s="14" t="s">
        <v>130</v>
      </c>
      <c r="D28" s="13"/>
      <c r="E28" s="13"/>
      <c r="F28" s="13"/>
      <c r="G28" s="13"/>
    </row>
    <row r="29" spans="1:7" ht="30" x14ac:dyDescent="0.25">
      <c r="A29" s="13" t="s">
        <v>156</v>
      </c>
      <c r="B29" s="13" t="s">
        <v>51</v>
      </c>
      <c r="C29" s="14" t="s">
        <v>130</v>
      </c>
      <c r="D29" s="13"/>
      <c r="E29" s="13"/>
      <c r="F29" s="13"/>
      <c r="G29" s="13"/>
    </row>
    <row r="30" spans="1:7" ht="30" x14ac:dyDescent="0.25">
      <c r="A30" s="13" t="s">
        <v>157</v>
      </c>
      <c r="B30" s="13" t="s">
        <v>52</v>
      </c>
      <c r="C30" s="14" t="s">
        <v>130</v>
      </c>
      <c r="D30" s="13"/>
      <c r="E30" s="13"/>
      <c r="F30" s="13"/>
      <c r="G30" s="13"/>
    </row>
    <row r="31" spans="1:7" x14ac:dyDescent="0.25">
      <c r="A31" s="13">
        <v>3</v>
      </c>
      <c r="B31" s="13" t="s">
        <v>53</v>
      </c>
      <c r="C31" s="14" t="s">
        <v>130</v>
      </c>
      <c r="D31" s="7">
        <v>74.374007319096009</v>
      </c>
      <c r="E31" s="7">
        <v>75.341520000000003</v>
      </c>
      <c r="F31" s="7">
        <v>88.831517932799997</v>
      </c>
      <c r="G31" s="7">
        <v>109.69715453688002</v>
      </c>
    </row>
    <row r="32" spans="1:7" ht="30" x14ac:dyDescent="0.25">
      <c r="A32" s="13">
        <v>3.1</v>
      </c>
      <c r="B32" s="13" t="s">
        <v>54</v>
      </c>
      <c r="C32" s="14" t="s">
        <v>130</v>
      </c>
      <c r="D32" s="7">
        <v>8.71539018</v>
      </c>
      <c r="E32" s="7">
        <v>5.86151</v>
      </c>
      <c r="F32" s="7">
        <v>9.2643599999999999</v>
      </c>
      <c r="G32" s="7">
        <v>9.2846318400000012</v>
      </c>
    </row>
    <row r="33" spans="1:7" x14ac:dyDescent="0.25">
      <c r="A33" s="13" t="s">
        <v>158</v>
      </c>
      <c r="B33" s="13" t="s">
        <v>137</v>
      </c>
      <c r="C33" s="14" t="s">
        <v>130</v>
      </c>
      <c r="D33" s="7">
        <v>3.7251389000000001</v>
      </c>
      <c r="E33" s="7">
        <v>1.8033760000000001</v>
      </c>
      <c r="F33" s="7">
        <v>3.3087</v>
      </c>
      <c r="G33" s="7">
        <v>2.8565475840000003</v>
      </c>
    </row>
    <row r="34" spans="1:7" x14ac:dyDescent="0.25">
      <c r="A34" s="13" t="s">
        <v>159</v>
      </c>
      <c r="B34" s="13" t="s">
        <v>57</v>
      </c>
      <c r="C34" s="14" t="s">
        <v>130</v>
      </c>
      <c r="D34" s="7">
        <v>0</v>
      </c>
      <c r="E34" s="7">
        <v>0</v>
      </c>
      <c r="F34" s="7">
        <v>0</v>
      </c>
      <c r="G34" s="7">
        <v>0</v>
      </c>
    </row>
    <row r="35" spans="1:7" x14ac:dyDescent="0.25">
      <c r="A35" s="13" t="s">
        <v>160</v>
      </c>
      <c r="B35" s="13" t="s">
        <v>55</v>
      </c>
      <c r="C35" s="14" t="s">
        <v>130</v>
      </c>
      <c r="D35" s="7">
        <v>0.34976994000000006</v>
      </c>
      <c r="E35" s="7">
        <v>0.66120200000000007</v>
      </c>
      <c r="F35" s="7">
        <v>0.83390000000000009</v>
      </c>
      <c r="G35" s="7">
        <v>1.0473439680000001</v>
      </c>
    </row>
    <row r="36" spans="1:7" x14ac:dyDescent="0.25">
      <c r="A36" s="13" t="s">
        <v>161</v>
      </c>
      <c r="B36" s="13" t="s">
        <v>56</v>
      </c>
      <c r="C36" s="14" t="s">
        <v>130</v>
      </c>
      <c r="D36" s="7">
        <v>0</v>
      </c>
      <c r="E36" s="7">
        <v>0.1076</v>
      </c>
      <c r="F36" s="7">
        <v>0.26900000000000002</v>
      </c>
      <c r="G36" s="7">
        <v>0.17043840000000002</v>
      </c>
    </row>
    <row r="37" spans="1:7" ht="30" x14ac:dyDescent="0.25">
      <c r="A37" s="13" t="s">
        <v>162</v>
      </c>
      <c r="B37" s="13" t="s">
        <v>133</v>
      </c>
      <c r="C37" s="14" t="s">
        <v>130</v>
      </c>
      <c r="D37" s="7">
        <v>2.4231035800000003</v>
      </c>
      <c r="E37" s="7">
        <v>1.1437880000000002</v>
      </c>
      <c r="F37" s="7">
        <v>2.09551</v>
      </c>
      <c r="G37" s="7">
        <v>1.8117601920000004</v>
      </c>
    </row>
    <row r="38" spans="1:7" x14ac:dyDescent="0.25">
      <c r="A38" s="13" t="s">
        <v>163</v>
      </c>
      <c r="B38" s="13" t="s">
        <v>58</v>
      </c>
      <c r="C38" s="14" t="s">
        <v>130</v>
      </c>
      <c r="D38" s="7">
        <v>2.2173777600000002</v>
      </c>
      <c r="E38" s="7">
        <v>2.1455440000000001</v>
      </c>
      <c r="F38" s="7">
        <v>2.75725</v>
      </c>
      <c r="G38" s="7">
        <v>3.3985416960000001</v>
      </c>
    </row>
    <row r="39" spans="1:7" x14ac:dyDescent="0.25">
      <c r="A39" s="13" t="s">
        <v>164</v>
      </c>
      <c r="B39" s="13" t="s">
        <v>59</v>
      </c>
      <c r="C39" s="14" t="s">
        <v>130</v>
      </c>
      <c r="D39" s="7">
        <v>0</v>
      </c>
      <c r="E39" s="7">
        <v>0</v>
      </c>
      <c r="F39" s="7">
        <v>0</v>
      </c>
      <c r="G39" s="7">
        <v>0</v>
      </c>
    </row>
    <row r="40" spans="1:7" ht="45" x14ac:dyDescent="0.25">
      <c r="A40" s="13">
        <v>3.2</v>
      </c>
      <c r="B40" s="13" t="s">
        <v>60</v>
      </c>
      <c r="C40" s="14" t="s">
        <v>130</v>
      </c>
      <c r="D40" s="7">
        <v>61.016979099096005</v>
      </c>
      <c r="E40" s="7">
        <v>56.857454000000004</v>
      </c>
      <c r="F40" s="7">
        <v>73.281165932800008</v>
      </c>
      <c r="G40" s="7">
        <v>82.992013832880005</v>
      </c>
    </row>
    <row r="41" spans="1:7" ht="30" x14ac:dyDescent="0.25">
      <c r="A41" s="13" t="s">
        <v>165</v>
      </c>
      <c r="B41" s="13" t="s">
        <v>61</v>
      </c>
      <c r="C41" s="14" t="s">
        <v>130</v>
      </c>
      <c r="D41" s="7">
        <v>46.835261820000007</v>
      </c>
      <c r="E41" s="7">
        <v>45.495432000000001</v>
      </c>
      <c r="F41" s="7">
        <v>56.248976000000006</v>
      </c>
      <c r="G41" s="7">
        <v>63.7028046</v>
      </c>
    </row>
    <row r="42" spans="1:7" x14ac:dyDescent="0.25">
      <c r="A42" s="13" t="s">
        <v>166</v>
      </c>
      <c r="B42" s="13" t="s">
        <v>62</v>
      </c>
      <c r="C42" s="14" t="s">
        <v>130</v>
      </c>
      <c r="D42" s="7">
        <v>14.181717279096002</v>
      </c>
      <c r="E42" s="7">
        <v>11.362022000000001</v>
      </c>
      <c r="F42" s="7">
        <v>17.032189932800001</v>
      </c>
      <c r="G42" s="7">
        <v>19.289209232880001</v>
      </c>
    </row>
    <row r="43" spans="1:7" ht="75" x14ac:dyDescent="0.25">
      <c r="A43" s="13">
        <v>3.3</v>
      </c>
      <c r="B43" s="13" t="s">
        <v>63</v>
      </c>
      <c r="C43" s="14" t="s">
        <v>130</v>
      </c>
      <c r="D43" s="7">
        <v>0</v>
      </c>
      <c r="E43" s="7">
        <v>0</v>
      </c>
      <c r="F43" s="7">
        <v>0</v>
      </c>
      <c r="G43" s="7">
        <v>0</v>
      </c>
    </row>
    <row r="44" spans="1:7" x14ac:dyDescent="0.25">
      <c r="A44" s="13">
        <v>3.4</v>
      </c>
      <c r="B44" s="13" t="s">
        <v>64</v>
      </c>
      <c r="C44" s="14" t="s">
        <v>130</v>
      </c>
      <c r="D44" s="7">
        <v>1.345</v>
      </c>
      <c r="E44" s="7">
        <v>1.7678680000000002</v>
      </c>
      <c r="F44" s="7">
        <v>1.345</v>
      </c>
      <c r="G44" s="7">
        <v>2.8003029120000007</v>
      </c>
    </row>
    <row r="45" spans="1:7" x14ac:dyDescent="0.25">
      <c r="A45" s="13">
        <v>3.5</v>
      </c>
      <c r="B45" s="13" t="s">
        <v>65</v>
      </c>
      <c r="C45" s="14" t="s">
        <v>130</v>
      </c>
      <c r="D45" s="7">
        <v>6.6141720000000001E-2</v>
      </c>
      <c r="E45" s="7">
        <v>5.5414000000000005E-2</v>
      </c>
      <c r="F45" s="7">
        <v>0</v>
      </c>
      <c r="G45" s="7">
        <v>8.7775776000000014E-2</v>
      </c>
    </row>
    <row r="46" spans="1:7" x14ac:dyDescent="0.25">
      <c r="A46" s="13">
        <v>3.6</v>
      </c>
      <c r="B46" s="13" t="s">
        <v>66</v>
      </c>
      <c r="C46" s="14" t="s">
        <v>130</v>
      </c>
      <c r="D46" s="7">
        <v>0.40007832000000004</v>
      </c>
      <c r="E46" s="7">
        <v>0.48904200000000003</v>
      </c>
      <c r="F46" s="7">
        <v>0.31204000000000004</v>
      </c>
      <c r="G46" s="7">
        <v>0.77464252800000011</v>
      </c>
    </row>
    <row r="47" spans="1:7" x14ac:dyDescent="0.25">
      <c r="A47" s="13">
        <v>3.7</v>
      </c>
      <c r="B47" s="13" t="s">
        <v>67</v>
      </c>
      <c r="C47" s="14" t="s">
        <v>130</v>
      </c>
      <c r="D47" s="7">
        <v>2.8304180000000003</v>
      </c>
      <c r="E47" s="7">
        <v>10.310232000000003</v>
      </c>
      <c r="F47" s="7">
        <v>4.628952</v>
      </c>
      <c r="G47" s="7">
        <v>13.757787648000004</v>
      </c>
    </row>
    <row r="48" spans="1:7" ht="30" x14ac:dyDescent="0.25">
      <c r="A48" s="13" t="s">
        <v>214</v>
      </c>
      <c r="B48" s="13" t="s">
        <v>68</v>
      </c>
      <c r="C48" s="14" t="s">
        <v>130</v>
      </c>
      <c r="D48" s="13"/>
      <c r="E48" s="13"/>
      <c r="F48" s="13"/>
      <c r="G48" s="13"/>
    </row>
    <row r="49" spans="1:7" x14ac:dyDescent="0.25">
      <c r="A49" s="13" t="s">
        <v>215</v>
      </c>
      <c r="B49" s="13" t="s">
        <v>69</v>
      </c>
      <c r="C49" s="14" t="s">
        <v>130</v>
      </c>
      <c r="D49" s="13"/>
      <c r="E49" s="13"/>
      <c r="F49" s="13"/>
      <c r="G49" s="13"/>
    </row>
    <row r="50" spans="1:7" ht="30" x14ac:dyDescent="0.25">
      <c r="A50" s="13">
        <v>6</v>
      </c>
      <c r="B50" s="13" t="s">
        <v>70</v>
      </c>
      <c r="C50" s="14" t="s">
        <v>130</v>
      </c>
      <c r="D50" s="13"/>
      <c r="E50" s="13"/>
      <c r="F50" s="13"/>
      <c r="G50" s="13"/>
    </row>
    <row r="51" spans="1:7" ht="30" x14ac:dyDescent="0.25">
      <c r="A51" s="13">
        <v>7</v>
      </c>
      <c r="B51" s="13" t="s">
        <v>71</v>
      </c>
      <c r="C51" s="14" t="s">
        <v>130</v>
      </c>
      <c r="D51" s="13"/>
      <c r="E51" s="13"/>
      <c r="F51" s="13"/>
      <c r="G51" s="13"/>
    </row>
    <row r="52" spans="1:7" x14ac:dyDescent="0.25">
      <c r="A52" s="13">
        <v>8</v>
      </c>
      <c r="B52" s="13" t="s">
        <v>72</v>
      </c>
      <c r="C52" s="14" t="s">
        <v>130</v>
      </c>
      <c r="D52" s="7">
        <v>11.9</v>
      </c>
      <c r="E52" s="7">
        <v>42.63</v>
      </c>
      <c r="F52" s="7">
        <v>47.919999999999995</v>
      </c>
      <c r="G52" s="7">
        <v>42.558239999999998</v>
      </c>
    </row>
    <row r="53" spans="1:7" ht="60" x14ac:dyDescent="0.25">
      <c r="A53" s="13">
        <v>8.1</v>
      </c>
      <c r="B53" s="13" t="s">
        <v>142</v>
      </c>
      <c r="C53" s="14" t="s">
        <v>130</v>
      </c>
      <c r="D53" s="13"/>
      <c r="E53" s="13"/>
      <c r="F53" s="13"/>
      <c r="G53" s="13"/>
    </row>
    <row r="54" spans="1:7" ht="38.25" customHeight="1" x14ac:dyDescent="0.25">
      <c r="A54" s="13">
        <v>9</v>
      </c>
      <c r="B54" s="13" t="s">
        <v>73</v>
      </c>
      <c r="C54" s="14" t="s">
        <v>130</v>
      </c>
      <c r="D54" s="13">
        <v>0</v>
      </c>
      <c r="E54" s="13">
        <v>0</v>
      </c>
      <c r="F54" s="13">
        <v>0</v>
      </c>
      <c r="G54" s="13">
        <v>0</v>
      </c>
    </row>
    <row r="55" spans="1:7" x14ac:dyDescent="0.25">
      <c r="A55" s="13">
        <v>9.1</v>
      </c>
      <c r="B55" s="13" t="s">
        <v>74</v>
      </c>
      <c r="C55" s="14" t="s">
        <v>130</v>
      </c>
      <c r="D55" s="13"/>
      <c r="E55" s="13"/>
      <c r="F55" s="13"/>
      <c r="G55" s="13"/>
    </row>
    <row r="56" spans="1:7" x14ac:dyDescent="0.25">
      <c r="A56" s="13">
        <v>9.1999999999999993</v>
      </c>
      <c r="B56" s="13" t="s">
        <v>75</v>
      </c>
      <c r="C56" s="14" t="s">
        <v>130</v>
      </c>
      <c r="D56" s="13"/>
      <c r="E56" s="13"/>
      <c r="F56" s="13"/>
      <c r="G56" s="13"/>
    </row>
    <row r="57" spans="1:7" x14ac:dyDescent="0.25">
      <c r="A57" s="13">
        <v>9.3000000000000007</v>
      </c>
      <c r="B57" s="13" t="s">
        <v>76</v>
      </c>
      <c r="C57" s="14" t="s">
        <v>130</v>
      </c>
      <c r="D57" s="13"/>
      <c r="E57" s="13"/>
      <c r="F57" s="13"/>
      <c r="G57" s="13"/>
    </row>
    <row r="58" spans="1:7" x14ac:dyDescent="0.25">
      <c r="A58" s="13">
        <v>9.4</v>
      </c>
      <c r="B58" s="13" t="s">
        <v>77</v>
      </c>
      <c r="C58" s="14" t="s">
        <v>130</v>
      </c>
      <c r="D58" s="13"/>
      <c r="E58" s="13"/>
      <c r="F58" s="13"/>
      <c r="G58" s="13"/>
    </row>
    <row r="59" spans="1:7" ht="30" x14ac:dyDescent="0.25">
      <c r="A59" s="13">
        <v>10</v>
      </c>
      <c r="B59" s="13" t="s">
        <v>78</v>
      </c>
      <c r="C59" s="14" t="s">
        <v>130</v>
      </c>
      <c r="D59" s="13">
        <v>0</v>
      </c>
      <c r="E59" s="13">
        <v>6</v>
      </c>
      <c r="F59" s="13">
        <v>0</v>
      </c>
      <c r="G59" s="13">
        <v>6</v>
      </c>
    </row>
    <row r="60" spans="1:7" x14ac:dyDescent="0.25">
      <c r="A60" s="13">
        <v>10.1</v>
      </c>
      <c r="B60" s="13" t="s">
        <v>79</v>
      </c>
      <c r="C60" s="14" t="s">
        <v>130</v>
      </c>
      <c r="D60" s="13"/>
      <c r="E60" s="13"/>
      <c r="F60" s="13"/>
      <c r="G60" s="13"/>
    </row>
    <row r="61" spans="1:7" x14ac:dyDescent="0.25">
      <c r="A61" s="13">
        <v>10.199999999999999</v>
      </c>
      <c r="B61" s="13" t="s">
        <v>80</v>
      </c>
      <c r="C61" s="14" t="s">
        <v>130</v>
      </c>
      <c r="D61" s="13"/>
      <c r="E61" s="13"/>
      <c r="F61" s="13"/>
      <c r="G61" s="13"/>
    </row>
    <row r="62" spans="1:7" ht="30" x14ac:dyDescent="0.25">
      <c r="A62" s="13">
        <v>10.3</v>
      </c>
      <c r="B62" s="13" t="s">
        <v>81</v>
      </c>
      <c r="C62" s="14" t="s">
        <v>130</v>
      </c>
      <c r="D62" s="13"/>
      <c r="E62" s="13"/>
      <c r="F62" s="13"/>
      <c r="G62" s="13"/>
    </row>
    <row r="63" spans="1:7" ht="30" x14ac:dyDescent="0.25">
      <c r="A63" s="13">
        <v>10.4</v>
      </c>
      <c r="B63" s="13" t="s">
        <v>82</v>
      </c>
      <c r="C63" s="14" t="s">
        <v>130</v>
      </c>
      <c r="D63" s="13"/>
      <c r="E63" s="13"/>
      <c r="F63" s="13"/>
      <c r="G63" s="13"/>
    </row>
    <row r="64" spans="1:7" x14ac:dyDescent="0.25">
      <c r="A64" s="13">
        <v>10.5</v>
      </c>
      <c r="B64" s="13" t="s">
        <v>83</v>
      </c>
      <c r="C64" s="14" t="s">
        <v>130</v>
      </c>
      <c r="D64" s="13"/>
      <c r="E64" s="13"/>
      <c r="F64" s="13"/>
      <c r="G64" s="13"/>
    </row>
    <row r="65" spans="1:12" x14ac:dyDescent="0.25">
      <c r="A65" s="13">
        <v>10.6</v>
      </c>
      <c r="B65" s="13" t="s">
        <v>84</v>
      </c>
      <c r="C65" s="14" t="s">
        <v>130</v>
      </c>
      <c r="D65" s="13"/>
      <c r="E65" s="13">
        <v>6</v>
      </c>
      <c r="F65" s="13"/>
      <c r="G65" s="13">
        <v>6</v>
      </c>
    </row>
    <row r="66" spans="1:12" ht="45" x14ac:dyDescent="0.25">
      <c r="A66" s="13">
        <v>10.7</v>
      </c>
      <c r="B66" s="13" t="s">
        <v>139</v>
      </c>
      <c r="C66" s="14" t="s">
        <v>130</v>
      </c>
      <c r="D66" s="13"/>
      <c r="E66" s="13"/>
      <c r="F66" s="13"/>
      <c r="G66" s="13"/>
    </row>
    <row r="67" spans="1:12" x14ac:dyDescent="0.25">
      <c r="A67" s="13">
        <v>11</v>
      </c>
      <c r="B67" s="47" t="s">
        <v>145</v>
      </c>
      <c r="C67" s="48"/>
      <c r="D67" s="49">
        <v>317.07952731909603</v>
      </c>
      <c r="E67" s="49">
        <v>848.98700000000008</v>
      </c>
      <c r="F67" s="49">
        <v>1234.2999699328</v>
      </c>
      <c r="G67" s="49">
        <v>1338.1270713848799</v>
      </c>
    </row>
    <row r="68" spans="1:12" x14ac:dyDescent="0.25">
      <c r="A68" s="37">
        <v>11.1</v>
      </c>
      <c r="B68" s="37" t="s">
        <v>227</v>
      </c>
      <c r="C68" s="25" t="s">
        <v>104</v>
      </c>
      <c r="D68" s="8">
        <f>D67/'расчет тарифа (затраты) ПВ'!D21</f>
        <v>211.38635154606402</v>
      </c>
      <c r="E68" s="8">
        <f>E67/'расчет тарифа (затраты) ПВ'!E21</f>
        <v>975.84712643678165</v>
      </c>
      <c r="F68" s="8">
        <f>F67/'расчет тарифа (затраты) ПВ'!F21</f>
        <v>1028.5833082773333</v>
      </c>
      <c r="G68" s="8">
        <f>G67/'расчет тарифа (затраты) ПВ'!G21</f>
        <v>1338.1270713848799</v>
      </c>
    </row>
    <row r="69" spans="1:12" x14ac:dyDescent="0.25">
      <c r="A69" s="13">
        <v>12</v>
      </c>
      <c r="B69" s="13" t="s">
        <v>86</v>
      </c>
      <c r="C69" s="14" t="s">
        <v>130</v>
      </c>
      <c r="D69" s="13">
        <v>0</v>
      </c>
      <c r="E69" s="17">
        <v>-552.76</v>
      </c>
      <c r="F69" s="17">
        <v>0</v>
      </c>
      <c r="G69" s="8">
        <v>40.143812141546391</v>
      </c>
    </row>
    <row r="70" spans="1:12" ht="30" x14ac:dyDescent="0.25">
      <c r="A70" s="13">
        <v>12.1</v>
      </c>
      <c r="B70" s="13" t="s">
        <v>87</v>
      </c>
      <c r="C70" s="14" t="s">
        <v>130</v>
      </c>
      <c r="D70" s="13"/>
      <c r="E70" s="13"/>
      <c r="F70" s="13"/>
      <c r="G70" s="13"/>
      <c r="L70" t="s">
        <v>141</v>
      </c>
    </row>
    <row r="71" spans="1:12" x14ac:dyDescent="0.25">
      <c r="A71" s="13">
        <v>12.2</v>
      </c>
      <c r="B71" s="13" t="s">
        <v>88</v>
      </c>
      <c r="C71" s="14" t="s">
        <v>130</v>
      </c>
      <c r="D71" s="13"/>
      <c r="E71" s="13"/>
      <c r="F71" s="13"/>
      <c r="G71" s="13"/>
    </row>
    <row r="72" spans="1:12" ht="45" x14ac:dyDescent="0.25">
      <c r="A72" s="13">
        <v>12.3</v>
      </c>
      <c r="B72" s="13" t="s">
        <v>144</v>
      </c>
      <c r="C72" s="14" t="s">
        <v>130</v>
      </c>
      <c r="D72" s="13"/>
      <c r="E72" s="13"/>
      <c r="F72" s="13"/>
      <c r="G72" s="13"/>
    </row>
    <row r="73" spans="1:12" ht="60" x14ac:dyDescent="0.25">
      <c r="A73" s="13">
        <v>12.4</v>
      </c>
      <c r="B73" s="13" t="s">
        <v>143</v>
      </c>
      <c r="C73" s="14" t="s">
        <v>130</v>
      </c>
      <c r="D73" s="13"/>
      <c r="E73" s="13"/>
      <c r="F73" s="13"/>
      <c r="G73" s="7">
        <v>40.143812141546391</v>
      </c>
    </row>
    <row r="74" spans="1:12" ht="75" x14ac:dyDescent="0.25">
      <c r="A74" s="13">
        <v>12.5</v>
      </c>
      <c r="B74" s="13" t="s">
        <v>140</v>
      </c>
      <c r="C74" s="14" t="s">
        <v>130</v>
      </c>
      <c r="D74" s="13"/>
      <c r="E74" s="13"/>
      <c r="F74" s="13"/>
      <c r="G74" s="13"/>
    </row>
    <row r="75" spans="1:12" x14ac:dyDescent="0.25">
      <c r="A75" s="13">
        <v>13</v>
      </c>
      <c r="B75" s="13" t="s">
        <v>89</v>
      </c>
      <c r="C75" s="14" t="s">
        <v>130</v>
      </c>
      <c r="D75" s="8">
        <v>317.07952731909603</v>
      </c>
      <c r="E75" s="8">
        <v>296.22700000000009</v>
      </c>
      <c r="F75" s="8">
        <v>1234.2999699328</v>
      </c>
      <c r="G75" s="8">
        <v>1378.2708835264261</v>
      </c>
      <c r="H75" s="22"/>
      <c r="I75" s="3"/>
    </row>
  </sheetData>
  <mergeCells count="4">
    <mergeCell ref="A5:A6"/>
    <mergeCell ref="B5:B6"/>
    <mergeCell ref="C5:C6"/>
    <mergeCell ref="D5:E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3" zoomScaleNormal="100" workbookViewId="0">
      <selection activeCell="K18" sqref="K18"/>
    </sheetView>
  </sheetViews>
  <sheetFormatPr defaultRowHeight="15" x14ac:dyDescent="0.25"/>
  <cols>
    <col min="1" max="1" width="7.85546875" customWidth="1"/>
    <col min="2" max="2" width="35.7109375" customWidth="1"/>
    <col min="3" max="3" width="10.28515625" customWidth="1"/>
    <col min="4" max="6" width="10.85546875" customWidth="1"/>
    <col min="7" max="7" width="13.5703125" customWidth="1"/>
  </cols>
  <sheetData>
    <row r="1" spans="1:7" x14ac:dyDescent="0.25">
      <c r="A1" t="s">
        <v>221</v>
      </c>
    </row>
    <row r="2" spans="1:7" x14ac:dyDescent="0.25">
      <c r="A2" t="s">
        <v>222</v>
      </c>
    </row>
    <row r="4" spans="1:7" x14ac:dyDescent="0.25">
      <c r="A4" s="42" t="s">
        <v>1</v>
      </c>
      <c r="B4" s="42" t="s">
        <v>2</v>
      </c>
      <c r="C4" s="42" t="s">
        <v>3</v>
      </c>
      <c r="D4" s="44" t="s">
        <v>5</v>
      </c>
      <c r="E4" s="45"/>
      <c r="F4" s="36" t="s">
        <v>6</v>
      </c>
      <c r="G4" s="35">
        <v>2015</v>
      </c>
    </row>
    <row r="5" spans="1:7" ht="38.25" customHeight="1" x14ac:dyDescent="0.25">
      <c r="A5" s="43"/>
      <c r="B5" s="43"/>
      <c r="C5" s="43"/>
      <c r="D5" s="6" t="s">
        <v>8</v>
      </c>
      <c r="E5" s="6" t="s">
        <v>9</v>
      </c>
      <c r="F5" s="6" t="s">
        <v>8</v>
      </c>
      <c r="G5" s="15" t="s">
        <v>217</v>
      </c>
    </row>
    <row r="6" spans="1:7" ht="21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</row>
    <row r="7" spans="1:7" x14ac:dyDescent="0.25">
      <c r="A7" s="1">
        <v>1</v>
      </c>
      <c r="B7" s="1" t="s">
        <v>90</v>
      </c>
      <c r="C7" s="19" t="s">
        <v>130</v>
      </c>
      <c r="D7" s="8">
        <f>'Смета вода'!D76</f>
        <v>60153.000951367991</v>
      </c>
      <c r="E7" s="8">
        <f>'Смета вода'!E76</f>
        <v>49155.97</v>
      </c>
      <c r="F7" s="8">
        <f>'Смета вода'!F76</f>
        <v>61126.494476</v>
      </c>
      <c r="G7" s="8">
        <v>69784.948803488543</v>
      </c>
    </row>
    <row r="8" spans="1:7" x14ac:dyDescent="0.25">
      <c r="A8" s="1">
        <v>1.1000000000000001</v>
      </c>
      <c r="B8" s="1" t="s">
        <v>33</v>
      </c>
      <c r="C8" s="19" t="s">
        <v>130</v>
      </c>
      <c r="D8" s="8">
        <f>'Смета вода'!D8</f>
        <v>45950.107754399993</v>
      </c>
      <c r="E8" s="8">
        <f>'Смета вода'!E8</f>
        <v>38467.914703399998</v>
      </c>
      <c r="F8" s="8">
        <f>'Смета вода'!F8</f>
        <v>47505.066476</v>
      </c>
      <c r="G8" s="8">
        <v>52537.935648271996</v>
      </c>
    </row>
    <row r="9" spans="1:7" x14ac:dyDescent="0.25">
      <c r="A9" s="1">
        <v>1.2</v>
      </c>
      <c r="B9" s="1" t="s">
        <v>49</v>
      </c>
      <c r="C9" s="19" t="s">
        <v>130</v>
      </c>
      <c r="D9" s="8">
        <f>'Смета вода'!D27</f>
        <v>3169.58</v>
      </c>
      <c r="E9" s="8">
        <f>'Смета вода'!E27</f>
        <v>2058.6</v>
      </c>
      <c r="F9" s="8">
        <f>'Смета вода'!F27</f>
        <v>2252.5500000000002</v>
      </c>
      <c r="G9" s="8">
        <v>1298.8090099999999</v>
      </c>
    </row>
    <row r="10" spans="1:7" x14ac:dyDescent="0.25">
      <c r="A10" s="1">
        <v>1.3</v>
      </c>
      <c r="B10" s="1" t="s">
        <v>53</v>
      </c>
      <c r="C10" s="19" t="s">
        <v>130</v>
      </c>
      <c r="D10" s="8">
        <f>'Смета вода'!D32</f>
        <v>7609.983196967999</v>
      </c>
      <c r="E10" s="8">
        <f>'Смета вода'!E32</f>
        <v>7057.8302456200008</v>
      </c>
      <c r="F10" s="8">
        <f>'Смета вода'!F32</f>
        <v>8258.018</v>
      </c>
      <c r="G10" s="8">
        <v>10806.597008280001</v>
      </c>
    </row>
    <row r="11" spans="1:7" x14ac:dyDescent="0.25">
      <c r="A11" s="1">
        <v>1.4</v>
      </c>
      <c r="B11" s="1" t="s">
        <v>91</v>
      </c>
      <c r="C11" s="19" t="s">
        <v>130</v>
      </c>
      <c r="D11" s="8">
        <f>'Смета вода'!D51</f>
        <v>0</v>
      </c>
      <c r="E11" s="8">
        <f>'Смета вода'!E51</f>
        <v>0</v>
      </c>
      <c r="F11" s="8">
        <f>'Смета вода'!F51</f>
        <v>0</v>
      </c>
      <c r="G11" s="8">
        <v>0</v>
      </c>
    </row>
    <row r="12" spans="1:7" x14ac:dyDescent="0.25">
      <c r="A12" s="1">
        <v>1.5</v>
      </c>
      <c r="B12" s="1" t="s">
        <v>72</v>
      </c>
      <c r="C12" s="19" t="s">
        <v>130</v>
      </c>
      <c r="D12" s="8">
        <f>'Смета вода'!D53</f>
        <v>1994</v>
      </c>
      <c r="E12" s="8">
        <f>'Смета вода'!E53</f>
        <v>1880.7536795999999</v>
      </c>
      <c r="F12" s="8">
        <f>'Смета вода'!F53</f>
        <v>1754.02</v>
      </c>
      <c r="G12" s="8">
        <v>1877.478298</v>
      </c>
    </row>
    <row r="13" spans="1:7" ht="30" x14ac:dyDescent="0.25">
      <c r="A13" s="1">
        <v>1.6</v>
      </c>
      <c r="B13" s="1" t="s">
        <v>92</v>
      </c>
      <c r="C13" s="19" t="s">
        <v>130</v>
      </c>
      <c r="D13" s="8">
        <f>'Смета вода'!D55</f>
        <v>0</v>
      </c>
      <c r="E13" s="8">
        <f>'Смета вода'!E55</f>
        <v>0</v>
      </c>
      <c r="F13" s="8">
        <f>'Смета вода'!F55</f>
        <v>0</v>
      </c>
      <c r="G13" s="8">
        <v>0</v>
      </c>
    </row>
    <row r="14" spans="1:7" x14ac:dyDescent="0.25">
      <c r="A14" s="1">
        <v>1.7</v>
      </c>
      <c r="B14" s="1" t="s">
        <v>93</v>
      </c>
      <c r="C14" s="19" t="s">
        <v>130</v>
      </c>
      <c r="D14" s="8">
        <f>'Смета вода'!D60</f>
        <v>1429.33</v>
      </c>
      <c r="E14" s="8">
        <f>'Смета вода'!E60</f>
        <v>885.14</v>
      </c>
      <c r="F14" s="8">
        <f>'Смета вода'!F60</f>
        <v>956.83999999999992</v>
      </c>
      <c r="G14" s="8">
        <v>843.20799999999997</v>
      </c>
    </row>
    <row r="15" spans="1:7" x14ac:dyDescent="0.25">
      <c r="A15" s="1">
        <v>1.8</v>
      </c>
      <c r="B15" s="1" t="s">
        <v>86</v>
      </c>
      <c r="C15" s="19" t="s">
        <v>130</v>
      </c>
      <c r="D15" s="8">
        <f>'Смета вода'!D70</f>
        <v>0</v>
      </c>
      <c r="E15" s="8">
        <f>'Смета вода'!E70</f>
        <v>-1509.3939999999998</v>
      </c>
      <c r="F15" s="8">
        <f>'Смета вода'!F70</f>
        <v>400</v>
      </c>
      <c r="G15" s="8">
        <v>2420.9208389365594</v>
      </c>
    </row>
    <row r="16" spans="1:7" ht="30" x14ac:dyDescent="0.25">
      <c r="A16" s="1">
        <v>2</v>
      </c>
      <c r="B16" s="1" t="s">
        <v>94</v>
      </c>
      <c r="C16" s="19" t="s">
        <v>130</v>
      </c>
      <c r="D16" s="19">
        <f>D17+D18+D19</f>
        <v>-3741.91</v>
      </c>
      <c r="E16" s="19">
        <f t="shared" ref="E16:F16" si="0">E17+E18+E19</f>
        <v>0</v>
      </c>
      <c r="F16" s="19">
        <f t="shared" si="0"/>
        <v>-3073.91</v>
      </c>
      <c r="G16" s="19">
        <v>10255.222</v>
      </c>
    </row>
    <row r="17" spans="1:11" ht="75" x14ac:dyDescent="0.25">
      <c r="A17" s="1">
        <v>2.1</v>
      </c>
      <c r="B17" s="1" t="s">
        <v>95</v>
      </c>
      <c r="C17" s="19" t="s">
        <v>130</v>
      </c>
      <c r="D17" s="19">
        <v>700</v>
      </c>
      <c r="E17" s="19"/>
      <c r="F17" s="19">
        <v>1368</v>
      </c>
      <c r="G17" s="19"/>
    </row>
    <row r="18" spans="1:11" ht="30" x14ac:dyDescent="0.25">
      <c r="A18" s="1">
        <v>2.2000000000000002</v>
      </c>
      <c r="B18" s="1" t="s">
        <v>96</v>
      </c>
      <c r="C18" s="19" t="s">
        <v>130</v>
      </c>
      <c r="D18" s="19">
        <v>-4441.91</v>
      </c>
      <c r="E18" s="19"/>
      <c r="F18" s="19">
        <v>-4441.91</v>
      </c>
      <c r="G18" s="19">
        <v>10255.222</v>
      </c>
    </row>
    <row r="19" spans="1:11" ht="60" x14ac:dyDescent="0.25">
      <c r="A19" s="1">
        <v>2.2999999999999998</v>
      </c>
      <c r="B19" s="1" t="s">
        <v>97</v>
      </c>
      <c r="C19" s="19" t="s">
        <v>130</v>
      </c>
      <c r="D19" s="19"/>
      <c r="E19" s="19"/>
      <c r="F19" s="19"/>
      <c r="G19" s="19"/>
    </row>
    <row r="20" spans="1:11" x14ac:dyDescent="0.25">
      <c r="A20" s="1">
        <v>3</v>
      </c>
      <c r="B20" s="1" t="s">
        <v>89</v>
      </c>
      <c r="C20" s="19" t="s">
        <v>130</v>
      </c>
      <c r="D20" s="8">
        <f>D7+D16</f>
        <v>56411.090951367994</v>
      </c>
      <c r="E20" s="8">
        <f t="shared" ref="E20:F20" si="1">E7+E16</f>
        <v>49155.97</v>
      </c>
      <c r="F20" s="8">
        <f t="shared" si="1"/>
        <v>58052.584476000004</v>
      </c>
      <c r="G20" s="8">
        <v>80040.170803488538</v>
      </c>
      <c r="K20" s="28"/>
    </row>
    <row r="21" spans="1:11" ht="30" x14ac:dyDescent="0.25">
      <c r="A21" s="1">
        <v>4</v>
      </c>
      <c r="B21" s="1" t="s">
        <v>98</v>
      </c>
      <c r="C21" s="19" t="s">
        <v>32</v>
      </c>
      <c r="D21" s="7">
        <f>'Баланс водоснабжения'!F20</f>
        <v>2636</v>
      </c>
      <c r="E21" s="7">
        <f>'Баланс водоснабжения'!G20</f>
        <v>2299.6000000000004</v>
      </c>
      <c r="F21" s="7">
        <f>'Баланс водоснабжения'!H20</f>
        <v>2508</v>
      </c>
      <c r="G21" s="7">
        <v>2470.15</v>
      </c>
    </row>
    <row r="22" spans="1:11" ht="30" x14ac:dyDescent="0.25">
      <c r="A22" s="1">
        <v>5</v>
      </c>
      <c r="B22" s="1" t="s">
        <v>99</v>
      </c>
      <c r="C22" s="19" t="s">
        <v>104</v>
      </c>
      <c r="D22" s="8">
        <f>D20/D21</f>
        <v>21.400262121156295</v>
      </c>
      <c r="E22" s="8">
        <f t="shared" ref="E22:F22" si="2">E20/E21</f>
        <v>21.375878413637153</v>
      </c>
      <c r="F22" s="8">
        <f t="shared" si="2"/>
        <v>23.146963507177034</v>
      </c>
      <c r="G22" s="8">
        <v>32.402959659732623</v>
      </c>
    </row>
    <row r="23" spans="1:11" x14ac:dyDescent="0.25">
      <c r="A23" s="1">
        <v>6</v>
      </c>
      <c r="B23" s="1" t="s">
        <v>100</v>
      </c>
      <c r="C23" s="19" t="s">
        <v>131</v>
      </c>
      <c r="D23" s="19"/>
      <c r="E23" s="19"/>
      <c r="F23" s="11">
        <f>F22/D22</f>
        <v>1.0816205603525739</v>
      </c>
      <c r="G23" s="11">
        <v>1.3998794982195242</v>
      </c>
    </row>
    <row r="25" spans="1:11" x14ac:dyDescent="0.25">
      <c r="A25" t="s">
        <v>225</v>
      </c>
    </row>
    <row r="26" spans="1:11" x14ac:dyDescent="0.25">
      <c r="A26" t="s">
        <v>226</v>
      </c>
    </row>
  </sheetData>
  <mergeCells count="4">
    <mergeCell ref="A4:A5"/>
    <mergeCell ref="B4:B5"/>
    <mergeCell ref="C4:C5"/>
    <mergeCell ref="D4:E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3" zoomScaleNormal="100" workbookViewId="0">
      <selection activeCell="L21" sqref="L21"/>
    </sheetView>
  </sheetViews>
  <sheetFormatPr defaultRowHeight="15" x14ac:dyDescent="0.25"/>
  <cols>
    <col min="1" max="1" width="7.140625" customWidth="1"/>
    <col min="2" max="2" width="38.28515625" customWidth="1"/>
    <col min="3" max="3" width="7.5703125" customWidth="1"/>
    <col min="4" max="6" width="10.85546875" customWidth="1"/>
    <col min="7" max="7" width="13.5703125" customWidth="1"/>
  </cols>
  <sheetData>
    <row r="1" spans="1:7" x14ac:dyDescent="0.25">
      <c r="A1" t="s">
        <v>221</v>
      </c>
    </row>
    <row r="2" spans="1:7" x14ac:dyDescent="0.25">
      <c r="A2" t="s">
        <v>223</v>
      </c>
    </row>
    <row r="4" spans="1:7" x14ac:dyDescent="0.25">
      <c r="A4" s="42" t="s">
        <v>1</v>
      </c>
      <c r="B4" s="42" t="s">
        <v>2</v>
      </c>
      <c r="C4" s="42" t="s">
        <v>3</v>
      </c>
      <c r="D4" s="44" t="s">
        <v>5</v>
      </c>
      <c r="E4" s="45"/>
      <c r="F4" s="36" t="s">
        <v>6</v>
      </c>
      <c r="G4" s="37" t="s">
        <v>7</v>
      </c>
    </row>
    <row r="5" spans="1:7" ht="38.25" customHeight="1" x14ac:dyDescent="0.25">
      <c r="A5" s="43"/>
      <c r="B5" s="43"/>
      <c r="C5" s="43"/>
      <c r="D5" s="6" t="s">
        <v>8</v>
      </c>
      <c r="E5" s="6" t="s">
        <v>9</v>
      </c>
      <c r="F5" s="6" t="s">
        <v>8</v>
      </c>
      <c r="G5" s="15" t="s">
        <v>217</v>
      </c>
    </row>
    <row r="6" spans="1:7" ht="18.75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</row>
    <row r="7" spans="1:7" x14ac:dyDescent="0.25">
      <c r="A7" s="19">
        <v>1</v>
      </c>
      <c r="B7" s="13" t="s">
        <v>90</v>
      </c>
      <c r="C7" s="2" t="s">
        <v>130</v>
      </c>
      <c r="D7" s="8">
        <f>'Смета стоки'!D76</f>
        <v>41104.981171895997</v>
      </c>
      <c r="E7" s="8">
        <f>'Смета стоки'!E76</f>
        <v>36423.445708799998</v>
      </c>
      <c r="F7" s="8">
        <f>'Смета стоки'!F76</f>
        <v>50427.413264000003</v>
      </c>
      <c r="G7" s="8">
        <v>57088.956233391407</v>
      </c>
    </row>
    <row r="8" spans="1:7" x14ac:dyDescent="0.25">
      <c r="A8" s="19">
        <v>1.1000000000000001</v>
      </c>
      <c r="B8" s="13" t="s">
        <v>33</v>
      </c>
      <c r="C8" s="2" t="s">
        <v>130</v>
      </c>
      <c r="D8" s="8">
        <f>'Смета стоки'!D8</f>
        <v>32582.428482799998</v>
      </c>
      <c r="E8" s="8">
        <f>'Смета стоки'!E8</f>
        <v>31950.561208799998</v>
      </c>
      <c r="F8" s="8">
        <f>'Смета стоки'!F8</f>
        <v>38772.285604000004</v>
      </c>
      <c r="G8" s="8">
        <v>43463.522084180004</v>
      </c>
    </row>
    <row r="9" spans="1:7" x14ac:dyDescent="0.25">
      <c r="A9" s="19">
        <v>1.2</v>
      </c>
      <c r="B9" s="13" t="s">
        <v>49</v>
      </c>
      <c r="C9" s="2" t="s">
        <v>130</v>
      </c>
      <c r="D9" s="8">
        <f>'Смета стоки'!D27</f>
        <v>1764.92</v>
      </c>
      <c r="E9" s="8">
        <f>'Смета стоки'!E27</f>
        <v>324.66000000000003</v>
      </c>
      <c r="F9" s="8">
        <f>'Смета стоки'!F27</f>
        <v>1056.2</v>
      </c>
      <c r="G9" s="8">
        <v>966.2</v>
      </c>
    </row>
    <row r="10" spans="1:7" x14ac:dyDescent="0.25">
      <c r="A10" s="19">
        <v>1.3</v>
      </c>
      <c r="B10" s="13" t="s">
        <v>53</v>
      </c>
      <c r="C10" s="2" t="s">
        <v>130</v>
      </c>
      <c r="D10" s="8">
        <f>'Смета стоки'!D32</f>
        <v>5273.7726890960002</v>
      </c>
      <c r="E10" s="8">
        <f>'Смета стоки'!E32</f>
        <v>5872.8101399999996</v>
      </c>
      <c r="F10" s="8">
        <f>'Смета стоки'!F32</f>
        <v>6739.5976599999995</v>
      </c>
      <c r="G10" s="8">
        <v>9175.412554200002</v>
      </c>
    </row>
    <row r="11" spans="1:7" x14ac:dyDescent="0.25">
      <c r="A11" s="19">
        <v>1.4</v>
      </c>
      <c r="B11" s="13" t="s">
        <v>91</v>
      </c>
      <c r="C11" s="2" t="s">
        <v>130</v>
      </c>
      <c r="D11" s="8">
        <f>'Смета стоки'!D51</f>
        <v>0</v>
      </c>
      <c r="E11" s="8">
        <f>'Смета стоки'!E51</f>
        <v>0</v>
      </c>
      <c r="F11" s="8">
        <f>'Смета стоки'!F51</f>
        <v>0</v>
      </c>
      <c r="G11" s="8">
        <v>0</v>
      </c>
    </row>
    <row r="12" spans="1:7" x14ac:dyDescent="0.25">
      <c r="A12" s="19">
        <v>1.5</v>
      </c>
      <c r="B12" s="13" t="s">
        <v>72</v>
      </c>
      <c r="C12" s="2" t="s">
        <v>130</v>
      </c>
      <c r="D12" s="8">
        <f>'Смета стоки'!D53</f>
        <v>683.36</v>
      </c>
      <c r="E12" s="8">
        <f>'Смета стоки'!E53</f>
        <v>1190.0943600000001</v>
      </c>
      <c r="F12" s="8">
        <f>'Смета стоки'!F53</f>
        <v>2931.99</v>
      </c>
      <c r="G12" s="8">
        <v>1289.6864619999999</v>
      </c>
    </row>
    <row r="13" spans="1:7" ht="30" x14ac:dyDescent="0.25">
      <c r="A13" s="19">
        <v>1.6</v>
      </c>
      <c r="B13" s="13" t="s">
        <v>92</v>
      </c>
      <c r="C13" s="2" t="s">
        <v>130</v>
      </c>
      <c r="D13" s="8">
        <f>'Смета стоки'!D55</f>
        <v>0</v>
      </c>
      <c r="E13" s="8">
        <f>'Смета стоки'!E55</f>
        <v>0</v>
      </c>
      <c r="F13" s="8">
        <f>'Смета стоки'!F55</f>
        <v>0</v>
      </c>
      <c r="G13" s="8">
        <v>0</v>
      </c>
    </row>
    <row r="14" spans="1:7" x14ac:dyDescent="0.25">
      <c r="A14" s="19">
        <v>1.7</v>
      </c>
      <c r="B14" s="13" t="s">
        <v>93</v>
      </c>
      <c r="C14" s="2" t="s">
        <v>130</v>
      </c>
      <c r="D14" s="8">
        <f>'Смета стоки'!D60</f>
        <v>800.5</v>
      </c>
      <c r="E14" s="8">
        <f>'Смета стоки'!E60</f>
        <v>202.58</v>
      </c>
      <c r="F14" s="8">
        <f>'Смета стоки'!F60</f>
        <v>727.33999999999992</v>
      </c>
      <c r="G14" s="8">
        <v>531.34999999999991</v>
      </c>
    </row>
    <row r="15" spans="1:7" x14ac:dyDescent="0.25">
      <c r="A15" s="19">
        <v>1.8</v>
      </c>
      <c r="B15" s="13" t="s">
        <v>86</v>
      </c>
      <c r="C15" s="2" t="s">
        <v>130</v>
      </c>
      <c r="D15" s="8">
        <f>'Смета стоки'!D70</f>
        <v>0</v>
      </c>
      <c r="E15" s="8">
        <f>'Смета стоки'!E70</f>
        <v>-3117.26</v>
      </c>
      <c r="F15" s="8">
        <f>'Смета стоки'!F70</f>
        <v>200</v>
      </c>
      <c r="G15" s="8">
        <v>1662.7851330114001</v>
      </c>
    </row>
    <row r="16" spans="1:7" ht="30" x14ac:dyDescent="0.25">
      <c r="A16" s="19">
        <v>2</v>
      </c>
      <c r="B16" s="13" t="s">
        <v>94</v>
      </c>
      <c r="C16" s="2" t="s">
        <v>130</v>
      </c>
      <c r="D16" s="13">
        <f>D17+D18+D19</f>
        <v>-2710</v>
      </c>
      <c r="E16" s="24">
        <f t="shared" ref="E16:F16" si="0">E17+E18+E19</f>
        <v>0</v>
      </c>
      <c r="F16" s="24">
        <f t="shared" si="0"/>
        <v>5697.44</v>
      </c>
      <c r="G16" s="24">
        <v>6302.19</v>
      </c>
    </row>
    <row r="17" spans="1:10" ht="60" x14ac:dyDescent="0.25">
      <c r="A17" s="19">
        <v>2.1</v>
      </c>
      <c r="B17" s="13" t="s">
        <v>95</v>
      </c>
      <c r="C17" s="2" t="s">
        <v>130</v>
      </c>
      <c r="D17" s="13"/>
      <c r="E17" s="13"/>
      <c r="F17" s="13"/>
      <c r="G17" s="13"/>
    </row>
    <row r="18" spans="1:10" ht="30" x14ac:dyDescent="0.25">
      <c r="A18" s="19">
        <v>2.2000000000000002</v>
      </c>
      <c r="B18" s="13" t="s">
        <v>96</v>
      </c>
      <c r="C18" s="2" t="s">
        <v>130</v>
      </c>
      <c r="D18" s="13">
        <v>-2710</v>
      </c>
      <c r="E18" s="13"/>
      <c r="F18" s="13">
        <v>5697.44</v>
      </c>
      <c r="G18" s="13">
        <v>6302.19</v>
      </c>
    </row>
    <row r="19" spans="1:10" ht="60" x14ac:dyDescent="0.25">
      <c r="A19" s="19">
        <v>2.2999999999999998</v>
      </c>
      <c r="B19" s="13" t="s">
        <v>97</v>
      </c>
      <c r="C19" s="2" t="s">
        <v>130</v>
      </c>
      <c r="D19" s="13"/>
      <c r="E19" s="13"/>
      <c r="F19" s="13"/>
      <c r="G19" s="13"/>
    </row>
    <row r="20" spans="1:10" x14ac:dyDescent="0.25">
      <c r="A20" s="19">
        <v>3</v>
      </c>
      <c r="B20" s="13" t="s">
        <v>89</v>
      </c>
      <c r="C20" s="2" t="s">
        <v>130</v>
      </c>
      <c r="D20" s="8">
        <f>D7+D16</f>
        <v>38394.981171895997</v>
      </c>
      <c r="E20" s="8">
        <f t="shared" ref="E20:F20" si="1">E7+E16</f>
        <v>36423.445708799998</v>
      </c>
      <c r="F20" s="8">
        <f t="shared" si="1"/>
        <v>56124.853264000005</v>
      </c>
      <c r="G20" s="8">
        <v>63391.14623339141</v>
      </c>
    </row>
    <row r="21" spans="1:10" ht="30" x14ac:dyDescent="0.25">
      <c r="A21" s="19">
        <v>4</v>
      </c>
      <c r="B21" s="13" t="s">
        <v>98</v>
      </c>
      <c r="C21" s="2" t="s">
        <v>32</v>
      </c>
      <c r="D21" s="13">
        <f>'Баланс водоотведения'!F23</f>
        <v>2497.87</v>
      </c>
      <c r="E21" s="24">
        <f>'Баланс водоотведения'!G23</f>
        <v>2163.1</v>
      </c>
      <c r="F21" s="24">
        <f>'Баланс водоотведения'!H23</f>
        <v>2276</v>
      </c>
      <c r="G21" s="24">
        <v>2256</v>
      </c>
    </row>
    <row r="22" spans="1:10" ht="30" x14ac:dyDescent="0.25">
      <c r="A22" s="19">
        <v>5</v>
      </c>
      <c r="B22" s="13" t="s">
        <v>99</v>
      </c>
      <c r="C22" s="2" t="s">
        <v>104</v>
      </c>
      <c r="D22" s="12">
        <f>D20/D21</f>
        <v>15.371088636276507</v>
      </c>
      <c r="E22" s="12">
        <f t="shared" ref="E22:F22" si="2">E20/E21</f>
        <v>16.838539923628126</v>
      </c>
      <c r="F22" s="12">
        <f t="shared" si="2"/>
        <v>24.659425862917402</v>
      </c>
      <c r="G22" s="12">
        <v>28.098912337496191</v>
      </c>
      <c r="J22" s="29"/>
    </row>
    <row r="23" spans="1:10" x14ac:dyDescent="0.25">
      <c r="A23" s="19">
        <v>6</v>
      </c>
      <c r="B23" s="13" t="s">
        <v>100</v>
      </c>
      <c r="C23" s="2" t="s">
        <v>131</v>
      </c>
      <c r="D23" s="13"/>
      <c r="E23" s="13"/>
      <c r="F23" s="8">
        <f>F22/D22</f>
        <v>1.6042732200971097</v>
      </c>
      <c r="G23" s="8">
        <v>1.1394795845490895</v>
      </c>
      <c r="J23" s="28"/>
    </row>
    <row r="24" spans="1:10" x14ac:dyDescent="0.25">
      <c r="A24" s="4"/>
      <c r="B24" s="4" t="s">
        <v>220</v>
      </c>
      <c r="C24" s="4"/>
      <c r="D24" s="4"/>
      <c r="E24" s="4"/>
      <c r="F24" s="35">
        <v>19.27</v>
      </c>
      <c r="G24" s="4"/>
    </row>
    <row r="25" spans="1:10" x14ac:dyDescent="0.25">
      <c r="A25" t="s">
        <v>225</v>
      </c>
    </row>
    <row r="26" spans="1:10" x14ac:dyDescent="0.25">
      <c r="A26" t="s">
        <v>226</v>
      </c>
    </row>
  </sheetData>
  <mergeCells count="4">
    <mergeCell ref="A4:A5"/>
    <mergeCell ref="B4:B5"/>
    <mergeCell ref="C4:C5"/>
    <mergeCell ref="D4:E4"/>
  </mergeCells>
  <printOptions horizontalCentered="1"/>
  <pageMargins left="0.59055118110236227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10" zoomScaleNormal="100" workbookViewId="0">
      <selection activeCell="J29" sqref="J29"/>
    </sheetView>
  </sheetViews>
  <sheetFormatPr defaultRowHeight="15" x14ac:dyDescent="0.25"/>
  <cols>
    <col min="1" max="1" width="5.7109375" customWidth="1"/>
    <col min="2" max="2" width="40.42578125" customWidth="1"/>
    <col min="3" max="3" width="10.140625" customWidth="1"/>
    <col min="4" max="6" width="10.5703125" customWidth="1"/>
    <col min="7" max="7" width="13.5703125" customWidth="1"/>
  </cols>
  <sheetData>
    <row r="1" spans="1:7" x14ac:dyDescent="0.25">
      <c r="A1" t="s">
        <v>221</v>
      </c>
    </row>
    <row r="2" spans="1:7" x14ac:dyDescent="0.25">
      <c r="A2" t="s">
        <v>224</v>
      </c>
    </row>
    <row r="4" spans="1:7" x14ac:dyDescent="0.25">
      <c r="A4" s="42" t="s">
        <v>1</v>
      </c>
      <c r="B4" s="42" t="s">
        <v>2</v>
      </c>
      <c r="C4" s="42" t="s">
        <v>3</v>
      </c>
      <c r="D4" s="44" t="s">
        <v>5</v>
      </c>
      <c r="E4" s="45"/>
      <c r="F4" s="36" t="s">
        <v>6</v>
      </c>
      <c r="G4" s="37" t="s">
        <v>7</v>
      </c>
    </row>
    <row r="5" spans="1:7" ht="38.25" customHeight="1" x14ac:dyDescent="0.25">
      <c r="A5" s="43"/>
      <c r="B5" s="43"/>
      <c r="C5" s="43"/>
      <c r="D5" s="6" t="s">
        <v>8</v>
      </c>
      <c r="E5" s="6" t="s">
        <v>9</v>
      </c>
      <c r="F5" s="6" t="s">
        <v>8</v>
      </c>
      <c r="G5" s="15" t="s">
        <v>217</v>
      </c>
    </row>
    <row r="6" spans="1:7" ht="21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7">
        <v>7</v>
      </c>
    </row>
    <row r="7" spans="1:7" x14ac:dyDescent="0.25">
      <c r="A7" s="19">
        <v>1</v>
      </c>
      <c r="B7" s="13" t="s">
        <v>90</v>
      </c>
      <c r="C7" s="2" t="s">
        <v>130</v>
      </c>
      <c r="D7" s="8">
        <f>'Смета вода подвоз'!D75</f>
        <v>317.07952731909603</v>
      </c>
      <c r="E7" s="8">
        <f>'Смета вода подвоз'!E75</f>
        <v>296.22700000000009</v>
      </c>
      <c r="F7" s="8">
        <f>'Смета вода подвоз'!F75</f>
        <v>1234.2999699328</v>
      </c>
      <c r="G7" s="8">
        <v>1378.2708835264261</v>
      </c>
    </row>
    <row r="8" spans="1:7" x14ac:dyDescent="0.25">
      <c r="A8" s="19">
        <v>1.1000000000000001</v>
      </c>
      <c r="B8" s="13" t="s">
        <v>33</v>
      </c>
      <c r="C8" s="2" t="s">
        <v>130</v>
      </c>
      <c r="D8" s="21">
        <f>'Смета вода подвоз'!D8</f>
        <v>224.80552</v>
      </c>
      <c r="E8" s="21">
        <f>'Смета вода подвоз'!E8</f>
        <v>718.01548000000003</v>
      </c>
      <c r="F8" s="21">
        <f>'Смета вода подвоз'!F8</f>
        <v>1073.078452</v>
      </c>
      <c r="G8" s="8">
        <v>1164.8716768479999</v>
      </c>
    </row>
    <row r="9" spans="1:7" x14ac:dyDescent="0.25">
      <c r="A9" s="19">
        <v>1.2</v>
      </c>
      <c r="B9" s="13" t="s">
        <v>49</v>
      </c>
      <c r="C9" s="2" t="s">
        <v>130</v>
      </c>
      <c r="D9" s="21">
        <f>'Смета вода подвоз'!D26</f>
        <v>6</v>
      </c>
      <c r="E9" s="21">
        <f>'Смета вода подвоз'!E26</f>
        <v>7</v>
      </c>
      <c r="F9" s="21">
        <f>'Смета вода подвоз'!F26</f>
        <v>24.47</v>
      </c>
      <c r="G9" s="8">
        <v>15</v>
      </c>
    </row>
    <row r="10" spans="1:7" x14ac:dyDescent="0.25">
      <c r="A10" s="19">
        <v>1.3</v>
      </c>
      <c r="B10" s="13" t="s">
        <v>53</v>
      </c>
      <c r="C10" s="2" t="s">
        <v>130</v>
      </c>
      <c r="D10" s="21">
        <f>'Смета вода подвоз'!D31</f>
        <v>74.374007319096009</v>
      </c>
      <c r="E10" s="21">
        <f>'Смета вода подвоз'!E31</f>
        <v>75.341520000000003</v>
      </c>
      <c r="F10" s="21">
        <f>'Смета вода подвоз'!F31</f>
        <v>88.831517932799997</v>
      </c>
      <c r="G10" s="8">
        <v>109.69715453688002</v>
      </c>
    </row>
    <row r="11" spans="1:7" x14ac:dyDescent="0.25">
      <c r="A11" s="19">
        <v>1.4</v>
      </c>
      <c r="B11" s="13" t="s">
        <v>91</v>
      </c>
      <c r="C11" s="2" t="s">
        <v>130</v>
      </c>
      <c r="D11" s="13">
        <v>0</v>
      </c>
      <c r="E11" s="17">
        <v>0</v>
      </c>
      <c r="F11" s="17">
        <v>0</v>
      </c>
      <c r="G11" s="8">
        <v>0</v>
      </c>
    </row>
    <row r="12" spans="1:7" x14ac:dyDescent="0.25">
      <c r="A12" s="19">
        <v>1.5</v>
      </c>
      <c r="B12" s="13" t="s">
        <v>72</v>
      </c>
      <c r="C12" s="2" t="s">
        <v>130</v>
      </c>
      <c r="D12" s="13">
        <f>'Смета вода подвоз'!D52</f>
        <v>11.9</v>
      </c>
      <c r="E12" s="17">
        <f>'Смета вода подвоз'!E52</f>
        <v>42.63</v>
      </c>
      <c r="F12" s="17">
        <f>'Смета вода подвоз'!F52</f>
        <v>47.919999999999995</v>
      </c>
      <c r="G12" s="8">
        <v>42.558239999999998</v>
      </c>
    </row>
    <row r="13" spans="1:7" ht="30" x14ac:dyDescent="0.25">
      <c r="A13" s="19">
        <v>1.6</v>
      </c>
      <c r="B13" s="13" t="s">
        <v>92</v>
      </c>
      <c r="C13" s="2" t="s">
        <v>130</v>
      </c>
      <c r="D13" s="13">
        <v>0</v>
      </c>
      <c r="E13" s="17">
        <v>0</v>
      </c>
      <c r="F13" s="17">
        <v>0</v>
      </c>
      <c r="G13" s="8">
        <v>0</v>
      </c>
    </row>
    <row r="14" spans="1:7" x14ac:dyDescent="0.25">
      <c r="A14" s="19">
        <v>1.7</v>
      </c>
      <c r="B14" s="13" t="s">
        <v>93</v>
      </c>
      <c r="C14" s="2" t="s">
        <v>130</v>
      </c>
      <c r="D14" s="13">
        <f>'Смета вода подвоз'!D59</f>
        <v>0</v>
      </c>
      <c r="E14" s="17">
        <f>'Смета вода подвоз'!E59</f>
        <v>6</v>
      </c>
      <c r="F14" s="17">
        <f>'Смета вода подвоз'!F59</f>
        <v>0</v>
      </c>
      <c r="G14" s="8">
        <v>6</v>
      </c>
    </row>
    <row r="15" spans="1:7" x14ac:dyDescent="0.25">
      <c r="A15" s="19">
        <v>1.8</v>
      </c>
      <c r="B15" s="13" t="s">
        <v>86</v>
      </c>
      <c r="C15" s="2" t="s">
        <v>130</v>
      </c>
      <c r="D15" s="13">
        <f>'Смета вода подвоз'!D69</f>
        <v>0</v>
      </c>
      <c r="E15" s="17">
        <v>-552.79999999999995</v>
      </c>
      <c r="F15" s="17">
        <f>'Смета вода подвоз'!F69</f>
        <v>0</v>
      </c>
      <c r="G15" s="8">
        <v>40.143812141546391</v>
      </c>
    </row>
    <row r="16" spans="1:7" ht="30" x14ac:dyDescent="0.25">
      <c r="A16" s="19">
        <v>2</v>
      </c>
      <c r="B16" s="13" t="s">
        <v>94</v>
      </c>
      <c r="C16" s="2" t="s">
        <v>130</v>
      </c>
      <c r="D16" s="13">
        <f>D17+D18+D19</f>
        <v>0</v>
      </c>
      <c r="E16" s="19">
        <f t="shared" ref="E16:F16" si="0">E17+E18+E19</f>
        <v>0</v>
      </c>
      <c r="F16" s="19">
        <f t="shared" si="0"/>
        <v>0</v>
      </c>
      <c r="G16" s="19">
        <v>0</v>
      </c>
    </row>
    <row r="17" spans="1:7" ht="60" x14ac:dyDescent="0.25">
      <c r="A17" s="19">
        <v>2.1</v>
      </c>
      <c r="B17" s="13" t="s">
        <v>95</v>
      </c>
      <c r="C17" s="2" t="s">
        <v>130</v>
      </c>
      <c r="D17" s="13"/>
      <c r="E17" s="17"/>
      <c r="F17" s="17"/>
      <c r="G17" s="17"/>
    </row>
    <row r="18" spans="1:7" ht="30" x14ac:dyDescent="0.25">
      <c r="A18" s="19">
        <v>2.2000000000000002</v>
      </c>
      <c r="B18" s="13" t="s">
        <v>96</v>
      </c>
      <c r="C18" s="2" t="s">
        <v>130</v>
      </c>
      <c r="D18" s="13"/>
      <c r="E18" s="17"/>
      <c r="F18" s="17"/>
      <c r="G18" s="17"/>
    </row>
    <row r="19" spans="1:7" ht="60" x14ac:dyDescent="0.25">
      <c r="A19" s="19">
        <v>2.2999999999999998</v>
      </c>
      <c r="B19" s="13" t="s">
        <v>97</v>
      </c>
      <c r="C19" s="2" t="s">
        <v>130</v>
      </c>
      <c r="D19" s="13"/>
      <c r="E19" s="17"/>
      <c r="F19" s="17"/>
      <c r="G19" s="17"/>
    </row>
    <row r="20" spans="1:7" x14ac:dyDescent="0.25">
      <c r="A20" s="19">
        <v>3</v>
      </c>
      <c r="B20" s="13" t="s">
        <v>89</v>
      </c>
      <c r="C20" s="2" t="s">
        <v>130</v>
      </c>
      <c r="D20" s="8">
        <f>D7+D16</f>
        <v>317.07952731909603</v>
      </c>
      <c r="E20" s="8">
        <f t="shared" ref="E20:F20" si="1">E7+E16</f>
        <v>296.22700000000009</v>
      </c>
      <c r="F20" s="8">
        <f t="shared" si="1"/>
        <v>1234.2999699328</v>
      </c>
      <c r="G20" s="8">
        <v>1378.2708835264261</v>
      </c>
    </row>
    <row r="21" spans="1:7" x14ac:dyDescent="0.25">
      <c r="A21" s="19">
        <v>4</v>
      </c>
      <c r="B21" s="13" t="s">
        <v>98</v>
      </c>
      <c r="C21" s="2" t="s">
        <v>32</v>
      </c>
      <c r="D21" s="8">
        <f>'Баланс водоснабжения подвоз'!F25</f>
        <v>1.5</v>
      </c>
      <c r="E21" s="8">
        <f>'Баланс водоснабжения подвоз'!G25</f>
        <v>0.87</v>
      </c>
      <c r="F21" s="8">
        <f>'Баланс водоснабжения подвоз'!H25</f>
        <v>1.2</v>
      </c>
      <c r="G21" s="8">
        <v>1</v>
      </c>
    </row>
    <row r="22" spans="1:7" ht="30" x14ac:dyDescent="0.25">
      <c r="A22" s="19">
        <v>5</v>
      </c>
      <c r="B22" s="13" t="s">
        <v>99</v>
      </c>
      <c r="C22" s="2" t="s">
        <v>104</v>
      </c>
      <c r="D22" s="8">
        <f>D20/D21</f>
        <v>211.38635154606402</v>
      </c>
      <c r="E22" s="8">
        <f t="shared" ref="E22:F22" si="2">E20/E21</f>
        <v>340.49080459770124</v>
      </c>
      <c r="F22" s="8">
        <f t="shared" si="2"/>
        <v>1028.5833082773333</v>
      </c>
      <c r="G22" s="8">
        <v>1378.2708835264261</v>
      </c>
    </row>
    <row r="23" spans="1:7" x14ac:dyDescent="0.25">
      <c r="A23" s="19">
        <v>6</v>
      </c>
      <c r="B23" s="13" t="s">
        <v>100</v>
      </c>
      <c r="C23" s="2" t="s">
        <v>131</v>
      </c>
      <c r="D23" s="13"/>
      <c r="E23" s="13"/>
      <c r="F23" s="11">
        <f>F22/D22</f>
        <v>4.8658927161302126</v>
      </c>
      <c r="G23" s="11">
        <v>1.3399701049346677</v>
      </c>
    </row>
    <row r="25" spans="1:7" x14ac:dyDescent="0.25">
      <c r="A25" t="s">
        <v>225</v>
      </c>
    </row>
    <row r="26" spans="1:7" x14ac:dyDescent="0.25">
      <c r="A26" t="s">
        <v>226</v>
      </c>
    </row>
  </sheetData>
  <mergeCells count="4">
    <mergeCell ref="A4:A5"/>
    <mergeCell ref="B4:B5"/>
    <mergeCell ref="C4:C5"/>
    <mergeCell ref="D4:E4"/>
  </mergeCells>
  <printOptions horizontalCentered="1"/>
  <pageMargins left="0.59055118110236227" right="0.31496062992125984" top="0.74803149606299213" bottom="0.74803149606299213" header="0.31496062992125984" footer="0.31496062992125984"/>
  <pageSetup paperSize="9" scale="70" orientation="portrait" verticalDpi="0" r:id="rId1"/>
  <headerFooter>
    <oddHeader>&amp;CОАО "Водоканал"
г. Горно-Алтайск</oddHeader>
    <oddFooter>&amp;C2014 г.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Баланс водоснабжения</vt:lpstr>
      <vt:lpstr>Баланс водоотведения</vt:lpstr>
      <vt:lpstr>Баланс водоснабжения подвоз</vt:lpstr>
      <vt:lpstr>Смета вода</vt:lpstr>
      <vt:lpstr>Смета стоки</vt:lpstr>
      <vt:lpstr>Смета вода подвоз</vt:lpstr>
      <vt:lpstr>расчет тарифа (затраты) ХВ</vt:lpstr>
      <vt:lpstr>расчет тарифа (затраты) ВО</vt:lpstr>
      <vt:lpstr>расчет тарифа (затраты) ПВ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2014-05-06T04:16:27Z</dcterms:modified>
</cp:coreProperties>
</file>